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15480" windowHeight="4155" tabRatio="919" firstSheet="1" activeTab="9"/>
  </bookViews>
  <sheets>
    <sheet name="1. RESUMEN EVALUACION" sheetId="1" r:id="rId1"/>
    <sheet name="2. CRITERIOS" sheetId="2" r:id="rId2"/>
    <sheet name="3.TRDM " sheetId="3" r:id="rId3"/>
    <sheet name="4. AUTOS" sheetId="4" r:id="rId4"/>
    <sheet name="5. MANEJO" sheetId="5" r:id="rId5"/>
    <sheet name="6.RCE" sheetId="6" r:id="rId6"/>
    <sheet name="7. RCSP" sheetId="7" r:id="rId7"/>
    <sheet name="8. DOCUMENTOS SINIESTROS" sheetId="8" r:id="rId8"/>
    <sheet name="9. RESUMEN CRITERIOS EVALUACION" sheetId="9" r:id="rId9"/>
    <sheet name="10. TOTAL PRIMAS Y PUNTAJES" sheetId="10" r:id="rId10"/>
  </sheets>
  <externalReferences>
    <externalReference r:id="rId13"/>
    <externalReference r:id="rId14"/>
    <externalReference r:id="rId15"/>
    <externalReference r:id="rId16"/>
    <externalReference r:id="rId17"/>
  </externalReferences>
  <definedNames>
    <definedName name="_Toc140149825_1" localSheetId="3">'[1]JURIDICA'!#REF!</definedName>
    <definedName name="_Toc140149825_1" localSheetId="4">'[1]JURIDICA'!#REF!</definedName>
    <definedName name="_Toc140149825_1" localSheetId="5">'[1]JURIDICA'!#REF!</definedName>
    <definedName name="_Toc140149825_1" localSheetId="6">'[1]JURIDICA'!#REF!</definedName>
    <definedName name="_Toc140149825_1">'[1]JURIDICA'!#REF!</definedName>
    <definedName name="_Toc140149825_59" localSheetId="3">#REF!</definedName>
    <definedName name="_Toc140149825_59" localSheetId="4">#REF!</definedName>
    <definedName name="_Toc140149825_59" localSheetId="5">#REF!</definedName>
    <definedName name="_Toc140149825_59" localSheetId="6">#REF!</definedName>
    <definedName name="_Toc140149825_59">#REF!</definedName>
    <definedName name="_Toc142149825_60" localSheetId="3">#REF!</definedName>
    <definedName name="_Toc142149825_60" localSheetId="4">#REF!</definedName>
    <definedName name="_Toc142149825_60" localSheetId="5">#REF!</definedName>
    <definedName name="_Toc142149825_60" localSheetId="6">#REF!</definedName>
    <definedName name="_Toc142149825_60">#REF!</definedName>
    <definedName name="AMOR" localSheetId="3">'[1]JURIDICA'!#REF!</definedName>
    <definedName name="AMOR" localSheetId="4">'[1]JURIDICA'!#REF!</definedName>
    <definedName name="AMOR" localSheetId="5">'[1]JURIDICA'!#REF!</definedName>
    <definedName name="AMOR" localSheetId="6">'[1]JURIDICA'!#REF!</definedName>
    <definedName name="AMOR">'[1]JURIDICA'!#REF!</definedName>
    <definedName name="_xlnm.Print_Area" localSheetId="0">'1. RESUMEN EVALUACION'!$A$1:$D$41</definedName>
    <definedName name="_xlnm.Print_Area" localSheetId="9">'10. TOTAL PRIMAS Y PUNTAJES'!$A$1:$G$19</definedName>
    <definedName name="_xlnm.Print_Area" localSheetId="1">'2. CRITERIOS'!$A$1:$C$32</definedName>
    <definedName name="_xlnm.Print_Area" localSheetId="2">'3.TRDM '!$A$1:$G$184</definedName>
    <definedName name="_xlnm.Print_Area" localSheetId="3">'4. AUTOS'!$A$1:$G$122</definedName>
    <definedName name="_xlnm.Print_Area" localSheetId="4">'5. MANEJO'!$A$1:$G$108</definedName>
    <definedName name="_xlnm.Print_Area" localSheetId="5">'6.RCE'!$A$1:$G$134</definedName>
    <definedName name="_xlnm.Print_Area" localSheetId="6">'7. RCSP'!$A$1:$G$122</definedName>
    <definedName name="_xlnm.Print_Area" localSheetId="7">'8. DOCUMENTOS SINIESTROS'!$A$1:$J$17</definedName>
    <definedName name="_xlnm.Print_Area" localSheetId="8">'9. RESUMEN CRITERIOS EVALUACION'!$A$1:$M$14</definedName>
    <definedName name="CCCC">'[5]CUADRO RESUMEN'!$L$14</definedName>
    <definedName name="DDDD">'[5]CUADRO RESUMEN'!$L$18</definedName>
    <definedName name="FF" localSheetId="3">'[1]JURIDICA'!#REF!</definedName>
    <definedName name="FF" localSheetId="4">'[1]JURIDICA'!#REF!</definedName>
    <definedName name="FF" localSheetId="5">'[1]JURIDICA'!#REF!</definedName>
    <definedName name="FF" localSheetId="6">'[1]JURIDICA'!#REF!</definedName>
    <definedName name="FF">'[1]JURIDICA'!#REF!</definedName>
    <definedName name="FFF">'[5]CUADRO RESUMEN'!$L$15</definedName>
    <definedName name="FFFFFFF" localSheetId="3">#REF!</definedName>
    <definedName name="FFFFFFF" localSheetId="4">#REF!</definedName>
    <definedName name="FFFFFFF" localSheetId="5">#REF!</definedName>
    <definedName name="FFFFFFF" localSheetId="6">#REF!</definedName>
    <definedName name="FFFFFFF">#REF!</definedName>
    <definedName name="FGHJK">'[5]CUADRO RESUMEN'!$L$16</definedName>
    <definedName name="GG" localSheetId="3">'[1]JURIDICA'!#REF!</definedName>
    <definedName name="GG" localSheetId="4">'[1]JURIDICA'!#REF!</definedName>
    <definedName name="GG" localSheetId="5">'[1]JURIDICA'!#REF!</definedName>
    <definedName name="GG" localSheetId="6">'[1]JURIDICA'!#REF!</definedName>
    <definedName name="GG">'[1]JURIDICA'!#REF!</definedName>
    <definedName name="GGGGGG" localSheetId="3">#REF!</definedName>
    <definedName name="GGGGGG" localSheetId="4">#REF!</definedName>
    <definedName name="GGGGGG" localSheetId="5">#REF!</definedName>
    <definedName name="GGGGGG" localSheetId="6">#REF!</definedName>
    <definedName name="GGGGGG">#REF!</definedName>
    <definedName name="opcion1">'[5]CUADRO RESUMEN'!$L$13</definedName>
    <definedName name="opcion2">'[3]CUADRO RESUMEN'!$L$21</definedName>
    <definedName name="opcion3">'[3]CUADRO RESUMEN'!$L$22</definedName>
    <definedName name="opcion4">'[3]CUADRO RESUMEN'!$L$23</definedName>
    <definedName name="opcion5">'[3]CUADRO RESUMEN'!$L$24</definedName>
    <definedName name="opcion6">'[3]CUADRO RESUMEN'!$L$25</definedName>
    <definedName name="opcion7">'[5]CUADRO RESUMEN'!$L$24</definedName>
    <definedName name="OVC30" localSheetId="3">#REF!</definedName>
    <definedName name="OVC30" localSheetId="4">#REF!</definedName>
    <definedName name="OVC30" localSheetId="5">#REF!</definedName>
    <definedName name="OVC30" localSheetId="6">#REF!</definedName>
    <definedName name="OVC30">#REF!</definedName>
    <definedName name="OVC50" localSheetId="3">#REF!</definedName>
    <definedName name="OVC50" localSheetId="4">#REF!</definedName>
    <definedName name="OVC50" localSheetId="5">#REF!</definedName>
    <definedName name="OVC50" localSheetId="6">#REF!</definedName>
    <definedName name="OVC50">#REF!</definedName>
    <definedName name="_xlnm.Print_Titles" localSheetId="0">'1. RESUMEN EVALUACION'!$1:$7</definedName>
    <definedName name="_xlnm.Print_Titles" localSheetId="1">'2. CRITERIOS'!$1:$7</definedName>
    <definedName name="_xlnm.Print_Titles" localSheetId="2">'3.TRDM '!$1:$6</definedName>
    <definedName name="_xlnm.Print_Titles" localSheetId="3">'4. AUTOS'!$1:$6</definedName>
    <definedName name="_xlnm.Print_Titles" localSheetId="4">'5. MANEJO'!$1:$6</definedName>
    <definedName name="_xlnm.Print_Titles" localSheetId="5">'6.RCE'!$1:$6</definedName>
    <definedName name="_xlnm.Print_Titles" localSheetId="6">'7. RCSP'!$1:$6</definedName>
  </definedNames>
  <calcPr fullCalcOnLoad="1"/>
</workbook>
</file>

<file path=xl/sharedStrings.xml><?xml version="1.0" encoding="utf-8"?>
<sst xmlns="http://schemas.openxmlformats.org/spreadsheetml/2006/main" count="1801" uniqueCount="714">
  <si>
    <t>SI</t>
  </si>
  <si>
    <t>OTORGA EL AMPARO</t>
  </si>
  <si>
    <t>ITEM</t>
  </si>
  <si>
    <t>NOMBRE</t>
  </si>
  <si>
    <t>SE PERMITE SUBLIMITAR</t>
  </si>
  <si>
    <t>CONDICIONES O MODIFICACIONES DEL AMPARO</t>
  </si>
  <si>
    <t>PUNTAJE OBTENIDO</t>
  </si>
  <si>
    <t>CONDICIONES O MODIFICACIONES DE LA CLAUSULA</t>
  </si>
  <si>
    <t>OFERTA</t>
  </si>
  <si>
    <t>PUNTOS</t>
  </si>
  <si>
    <t>TASAS ANUALES</t>
  </si>
  <si>
    <t>TASA  UNICA</t>
  </si>
  <si>
    <t>TASA INDICE VARIABLE</t>
  </si>
  <si>
    <t>%o.</t>
  </si>
  <si>
    <t>VALORES ASEGURADOS</t>
  </si>
  <si>
    <t>INDICE VARIABLE</t>
  </si>
  <si>
    <t>VIGENCIA OFRECIDA</t>
  </si>
  <si>
    <t xml:space="preserve">TOTAL SEGURO </t>
  </si>
  <si>
    <t>IVA 16%</t>
  </si>
  <si>
    <t>DEDUCIBLES</t>
  </si>
  <si>
    <t>TERREMOTO, TEMBLOR Y/O ERUPCIÓN VOLCÁNICA</t>
  </si>
  <si>
    <t xml:space="preserve">PARA LOS EVENTOS DE AMIT,  HMACCoP, TERRORISMO Y SABOTAJE </t>
  </si>
  <si>
    <t>TODO DAÑO O PERDIDA DE MAQUINARIA</t>
  </si>
  <si>
    <t>ROTURA DE VIDRIOS POR CUALQUIER CAUSA ACCIDENTAL INCLUYENDO HMACC, AMIT, TERRORISMO Y SABOTAJE</t>
  </si>
  <si>
    <t>DESCRIPCION DE LA GARANTIA</t>
  </si>
  <si>
    <t>%</t>
  </si>
  <si>
    <t>TOTAL PRIMA</t>
  </si>
  <si>
    <t>TODA Y CADA PERDIDA</t>
  </si>
  <si>
    <t>ALTERNATIVA No 1</t>
  </si>
  <si>
    <t>ALTERNATIVA No 2</t>
  </si>
  <si>
    <t>PERDIDAS POR PERSONAL NO IDENTIFICADO</t>
  </si>
  <si>
    <t>CAJAS MENORES</t>
  </si>
  <si>
    <t>TOTAL PUNTAJE DEDUCIBLES (SUMATORIA DE 1 A 3 / 3)</t>
  </si>
  <si>
    <t>CONDICIONES O MODIFICACIONES DE LA CONDICION ESPECIAL</t>
  </si>
  <si>
    <t>%o</t>
  </si>
  <si>
    <t>PARQUEADEROS</t>
  </si>
  <si>
    <t>PUNTAJE AMPAROS ADICIONALES (SUMATORIA DE 1 A 10 / 10)</t>
  </si>
  <si>
    <t>ALTERNATIVAS</t>
  </si>
  <si>
    <t>GASTOS DE DEFENSA</t>
  </si>
  <si>
    <t>HURTO CALIFICADO</t>
  </si>
  <si>
    <t>HURTO SIMPLE</t>
  </si>
  <si>
    <t>RESPONSABILIDAD CIVIL EXTRACONTRACTUAL</t>
  </si>
  <si>
    <t>GRUPO</t>
  </si>
  <si>
    <t>RAMO</t>
  </si>
  <si>
    <t>DOCUMENTOS REQUERIDOS</t>
  </si>
  <si>
    <t>PUNTAJE DOCUMENTOS</t>
  </si>
  <si>
    <t>PLAZO PARA EL PAGO</t>
  </si>
  <si>
    <t>PUNTAJE PAGO</t>
  </si>
  <si>
    <t>TOTAL RAMO</t>
  </si>
  <si>
    <t xml:space="preserve">TODO RIESGO DAÑOS MATERIALES </t>
  </si>
  <si>
    <t>INCENDIO Y/O RAYO</t>
  </si>
  <si>
    <t>ROTURA DE MAQUINARIA</t>
  </si>
  <si>
    <t>MANEJO GLOBAL ENTIDADES OFICIALES</t>
  </si>
  <si>
    <t>FACTOR TECNICO</t>
  </si>
  <si>
    <t>FACTOR ECONOMICO</t>
  </si>
  <si>
    <t>PUNTAJE TOTAL RAMO</t>
  </si>
  <si>
    <t>AMPAROS ADICIONALES</t>
  </si>
  <si>
    <t>CONDICIONES ESPECIALES</t>
  </si>
  <si>
    <t>ESTIMULO A LA INDUSTRIA NACIONAL</t>
  </si>
  <si>
    <t>TODO RIESGO DAÑOS MATERIALES</t>
  </si>
  <si>
    <t>PRIMA TOTAL INCLUIDO IVA</t>
  </si>
  <si>
    <t>PUNTAJE TOTAL GRUPO</t>
  </si>
  <si>
    <t>MAYOR VIGENCIA OFRECIDA</t>
  </si>
  <si>
    <t>PRESUPUESTO OFICIAL</t>
  </si>
  <si>
    <t>VIGENCIA REQUERIDA</t>
  </si>
  <si>
    <t>PROCENTAJE DE RELEVANCIA</t>
  </si>
  <si>
    <t>TOTAL PUNTAJE DE RELEVANCIA POR RAMO</t>
  </si>
  <si>
    <t>GASTOS MÉDICOS</t>
  </si>
  <si>
    <t>DEMÁS AMPAROS</t>
  </si>
  <si>
    <t>DESCRIPCIÓN DE LA GARANTÍA</t>
  </si>
  <si>
    <t>NÚMERO DE DÍAS</t>
  </si>
  <si>
    <t>VALOR ASEGURADO COTIZADO RESUMEN ECONÓMICO</t>
  </si>
  <si>
    <t>OTORGA LA CONDICIÓN</t>
  </si>
  <si>
    <t>TASA  ÚNICA</t>
  </si>
  <si>
    <t>OFERTA BÁSICA</t>
  </si>
  <si>
    <t>DEMÁS EVENTOS</t>
  </si>
  <si>
    <t>TODA Y CADA PÉRDIDA</t>
  </si>
  <si>
    <t>PLAZO PARA LA LIQUIDACIÓN DEL SINIESTRO</t>
  </si>
  <si>
    <t>PUNTAJE PARA LA LIQUIDACIÓN</t>
  </si>
  <si>
    <t>SUSTRACCIÓN</t>
  </si>
  <si>
    <t>EQUIPOS ELÉCTRICOS Y ELECTRÓNICOS</t>
  </si>
  <si>
    <t>AUTOMÓVILES</t>
  </si>
  <si>
    <t>RESPONSABILIDAD CIVIL SERVIDORES PÚBLICOS</t>
  </si>
  <si>
    <t>ATENCIÓN, TRÁMITE Y PAGO DE SINIESTROS</t>
  </si>
  <si>
    <t>CLÁUSULAS ADICIONALES</t>
  </si>
  <si>
    <t>CLÁUSULAS DE GARANTÍA</t>
  </si>
  <si>
    <t>NA</t>
  </si>
  <si>
    <t>1. MEJORA EN AMPAROS OBLIGATORIOS</t>
  </si>
  <si>
    <t xml:space="preserve">TABLA No. 1 - CLÁUSULA DE REPOSICIÓN O REEMPLAZO PARA MAQUINARIA Y EQUIPOS ELÉCTRICOS Y ELECTRÓNICOS </t>
  </si>
  <si>
    <t>2. MEJORA EN CLÁUSULAS OBLIGATORIAS</t>
  </si>
  <si>
    <t>3. AMPAROS ADICIONALES</t>
  </si>
  <si>
    <t>4. CLAUSULAS ADICIONALES</t>
  </si>
  <si>
    <t>5. CONDICIONES ESPECIALES</t>
  </si>
  <si>
    <t>6. COSTO DE LOS SEGUROS Y DEDUCIBLES</t>
  </si>
  <si>
    <t>7. CLAUSULAS DE GARANTÍA</t>
  </si>
  <si>
    <t>7. CLAUSULAS DE GARANTIA</t>
  </si>
  <si>
    <t>PUNTAJE MEJORA EN AMPAROS OBLIGATORIOS (SUMATORIA DE 1 A 3 / 3)</t>
  </si>
  <si>
    <t>MEJORA EN AMPAROS OBLIGATORIOS</t>
  </si>
  <si>
    <t xml:space="preserve"> MEJORA EN CLÁUSULAS OBLIGATORIAS</t>
  </si>
  <si>
    <t xml:space="preserve">PUNTAJE POR MEJORA EN AMPAROS OBLIGATORIOS </t>
  </si>
  <si>
    <t>NO RECIBE PUNTAJE PORQUE NINGUN AMPARO OBLIGATORIO ES OBJETO DE MEJORA</t>
  </si>
  <si>
    <t>CRITERIO</t>
  </si>
  <si>
    <t>PUNTAJE PARCIAL</t>
  </si>
  <si>
    <t>PUNTAJE TOTAL</t>
  </si>
  <si>
    <t>ESTIMULO A LA INDUSTRIA NACIONAL CIEN (100) PUNTOS</t>
  </si>
  <si>
    <t>TOTAL</t>
  </si>
  <si>
    <t>DESCRIPCION DE LA CLAUSULA</t>
  </si>
  <si>
    <t>VALOR ASEGURADO</t>
  </si>
  <si>
    <t>DESCRIPCION DE LA CONDICION SOLICITADA</t>
  </si>
  <si>
    <t>PUNTAJE MAXIMO</t>
  </si>
  <si>
    <t>DESCRPCION</t>
  </si>
  <si>
    <t>CRITERIOS TÉCNICOS TRECIENTOS (300) PUNTOS</t>
  </si>
  <si>
    <t>CRITERIOS ECONÓMICO  SEISCIENTOS (600) PUNTOS</t>
  </si>
  <si>
    <r>
      <t xml:space="preserve">SUBLIMITE 
</t>
    </r>
    <r>
      <rPr>
        <sz val="10"/>
        <rFont val="Arial Narrow"/>
        <family val="2"/>
      </rPr>
      <t>(LOS AMPAROS DEBEN OTORGARSE  LO MÍNIMO OBLIGATORIO REQUERIDO, DE ACUERDO AL TEXTO Y SUBLIMITE DE DÍAS, PORCENTAJES Y/O VALORES)</t>
    </r>
  </si>
  <si>
    <r>
      <t xml:space="preserve">TEXTO MODIFICADO 
</t>
    </r>
    <r>
      <rPr>
        <sz val="10"/>
        <rFont val="Arial Narrow"/>
        <family val="2"/>
      </rPr>
      <t>(LAS CLÀUSULAS DEBEN OTORGARSE LO MÍNIMO OBLIGATORIO REQUERIDO, DE ACUERDO AL TEXTO Y SUBLIMITE DE DÍAS, PORCENTAJES Y/O VALORES)</t>
    </r>
  </si>
  <si>
    <t>TOTAL SEGUROS</t>
  </si>
  <si>
    <t>TOTAL SEGUROS PROPUESTA</t>
  </si>
  <si>
    <t>TOTAL PROPUESTA</t>
  </si>
  <si>
    <t>EVALUACIÓN ECONÓMICA</t>
  </si>
  <si>
    <t>PROPONENTE</t>
  </si>
  <si>
    <t>CALIFICACION</t>
  </si>
  <si>
    <t>CUMPLE</t>
  </si>
  <si>
    <t>PUNTAJE TOTAL
MÁXIMO 
1000 PUNTOS</t>
  </si>
  <si>
    <t>ORDEN DE ELEGIBILIDAD</t>
  </si>
  <si>
    <t>JARGU S.A. CORREDORES DE SEGUROS</t>
  </si>
  <si>
    <t>NOMBRE DE LA ENTIDAD</t>
  </si>
  <si>
    <t>PROCESO CONTRATACION</t>
  </si>
  <si>
    <t>OBJETO</t>
  </si>
  <si>
    <t>FECHA DE CIERRE</t>
  </si>
  <si>
    <t>PUNTAJE OBTENIDO PROPONENTE
PROPUESTA TECNICA Y ECONÓMICA
% PARTICIPACION DE RELEVANCIA</t>
  </si>
  <si>
    <t>Proyecto</t>
  </si>
  <si>
    <t>Reviso</t>
  </si>
  <si>
    <t>ASIGNACION TOTAL DE PUNTAJE PROPONENTES 
(DE ACUERDO A LOS CRITERIOS DE EVALUACION Y PORCENTAJE DE PARTICIPACION DE RELEVANCIA EN LOS SEGUROS A CONTRATAR)</t>
  </si>
  <si>
    <t>CRITERIOS DE EVALUACION</t>
  </si>
  <si>
    <t>PORCENTAJE DE RELEVANCIA SEGUROS A CONTRATAR</t>
  </si>
  <si>
    <t>RAMO O LINEA DE SEGURO</t>
  </si>
  <si>
    <t>MEJORA EN LOS AMPAROS OBLIGATORIOS</t>
  </si>
  <si>
    <t>MEJORA EN LAS CLÁUSULAS OBLIGATORIAS</t>
  </si>
  <si>
    <t xml:space="preserve">AMPAROS ADICIONALES </t>
  </si>
  <si>
    <t>CLÁUSULAS DE GARANTIA</t>
  </si>
  <si>
    <t>ATENCIÓN TRÁMITE Y PAGO DE SINIESTROS</t>
  </si>
  <si>
    <t>MAYOR VIGENCIA DEL SEGURO</t>
  </si>
  <si>
    <t>DEDUCIBLES Y/O VALORES ASEGURADOS</t>
  </si>
  <si>
    <t xml:space="preserve">BIENES Y/O SERVICIOS NACIONALES </t>
  </si>
  <si>
    <t>BIENES Y/O SERVICIOS EXTRANJEROS</t>
  </si>
  <si>
    <r>
      <t xml:space="preserve">VALOR OFERTA CON CORRECCIONES ARITMETICAS 
</t>
    </r>
    <r>
      <rPr>
        <b/>
        <sz val="8"/>
        <color indexed="10"/>
        <rFont val="Arial Narrow"/>
        <family val="2"/>
      </rPr>
      <t>(VER CUADRO TOTAL PRIMAS Y PUNTAJES)</t>
    </r>
  </si>
  <si>
    <t>BIENES Y VALORES ASEGURADOS</t>
  </si>
  <si>
    <t>INDICE VARIABLE 5%</t>
  </si>
  <si>
    <t>BIENES ASEGURADOS</t>
  </si>
  <si>
    <t>TOTAL PUNTAJE DEDUCIBLES 
(MAYOR VALOR ADICIONAL EN LOS GASTOS DE DEFENSA)</t>
  </si>
  <si>
    <t>TOTAL PUNTAJE DEDUCIBLES 
(MAYOR VALOR ADICIONAL EN LA COBERTURA DE RESPONSABILIDAD CIVIL EXTRACONTRACTUAL)</t>
  </si>
  <si>
    <t>SIN DEDUCIBLE</t>
  </si>
  <si>
    <t>DAÑO O PÉRDIDA DE CELULARES, AVANTELES, BEEPERS, RADIOTELÉFONOS Y DEMÁS EQUIPOS PORTÁTILES DE COMPUTACION Y COMUNICACIÓN, CUALQUIERA SEA SU TECNOLOGÍA</t>
  </si>
  <si>
    <t>TOTAL PUNTAJE DEDUCIBLES (SUMATORIA DE 1 A 8 / 8)</t>
  </si>
  <si>
    <t>(Nota: Las edades y porcentajes señaladas en la Tabla No. 1 corresponden a los requeridos por la Entidad por lo cual podrá ser disminuidos pero no aumentados so pena de rechazo de la propuesta).</t>
  </si>
  <si>
    <t>UNIDAD ADMINISTRATIVA ESPECIAL
DIRECCIÓN NACIONAL DE DERECHO DE AUTOR</t>
  </si>
  <si>
    <t>SELECCIÓN ABREVIADA DE MENOR CUANTÍA Nº DNDA 029 -2015</t>
  </si>
  <si>
    <t>“CONTRATAR LOS SEGUROS QUE AMPAREN LOS INTERESES PATRIMONIALES ACTUALES Y FUTUROS, ASÍ COMO LOS BIENES DE PROPIEDAD DE LA DIRECCIÓN NACIONAL DE DERECHO DE AUTORQUE ESTÉN BAJO SU RESPONSABILIDAD Y CUSTODIA Y AQUELLOS QUE SEAN ADQUIRIDOS PARA DESARROLLAR LAS FUNCIONES INHERENTES A SU ACTIVIDAD Y CUALQUIER OTRA PÓLIZA DE SEGUROS QUE REQUIERA LA ENTIDAD EN EL DESARROLLO DE SU ACTIVIDAD”.</t>
  </si>
  <si>
    <t>$25.000.000</t>
  </si>
  <si>
    <t xml:space="preserve"> 09/11/2015 a las 4:00 p.m.</t>
  </si>
  <si>
    <r>
      <t>CUADRO No.</t>
    </r>
    <r>
      <rPr>
        <b/>
        <sz val="10"/>
        <rFont val="Arial Narrow"/>
        <family val="2"/>
      </rPr>
      <t xml:space="preserve"> 3 </t>
    </r>
    <r>
      <rPr>
        <sz val="10"/>
        <rFont val="Arial Narrow"/>
        <family val="2"/>
      </rPr>
      <t xml:space="preserve"> - SEGURO DE TODO RIESGO DAÑOS MATERIALES</t>
    </r>
  </si>
  <si>
    <r>
      <rPr>
        <b/>
        <sz val="10"/>
        <rFont val="Arial Narrow"/>
        <family val="2"/>
      </rPr>
      <t>TODO RIESGO DE PÉRDIDA O DAÑO MATERIAL</t>
    </r>
    <r>
      <rPr>
        <sz val="10"/>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</si>
  <si>
    <t>NO</t>
  </si>
  <si>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</si>
  <si>
    <t>SI
Sublímite $600.000.000 evento / vigencia.</t>
  </si>
  <si>
    <t>Cobertura para terrenos: Gastos para la adecuación de suelos y terrenos que lleguen a afectarse como consecuencia de un Temblor, Terremoto, Erupción Volcánica y/o otros eventos de la naturaleza".</t>
  </si>
  <si>
    <t>SI
Sublímite $300.000.000 evento / vigencia</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</si>
  <si>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</si>
  <si>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</si>
  <si>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</si>
  <si>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$ 5.000.000.000</t>
    </r>
    <r>
      <rPr>
        <sz val="10"/>
        <rFont val="Arial Narrow"/>
        <family val="2"/>
      </rPr>
      <t xml:space="preserve"> y por un periodo de </t>
    </r>
    <r>
      <rPr>
        <b/>
        <sz val="10"/>
        <rFont val="Arial Narrow"/>
        <family val="2"/>
      </rPr>
      <t>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</si>
  <si>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CAMBIO DE UBICACIÓN DEL RIESGO</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</si>
  <si>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</si>
  <si>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AMPARO AUTOMÁTICO PARA EDIFICIOS Y CONTENIDOS QUE POR ERROR U OMISIÓN NO SE HAYAN INFORMADO AL INICIO DEL SEGURO.</t>
  </si>
  <si>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$5.000.000.000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</si>
  <si>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t>AMPARO AUTOMÁTICO PARA EQUIPOS REEMPLAZADOS TEMPORALMENTE</t>
  </si>
  <si>
    <r>
      <t xml:space="preserve">Queda entendido, convenido y aceptado que en el evento de que el asegurado adquiera equipos para efectuar reemplazos temporales,  las coberturas y amparos adicionales de esta póliza se extenderán automáticamente a dichos bienes, hasta por un límite de </t>
    </r>
    <r>
      <rPr>
        <b/>
        <sz val="10"/>
        <rFont val="Arial Narrow"/>
        <family val="2"/>
      </rPr>
      <t>$1.000.000.000 y durante toda la vigencia</t>
    </r>
    <r>
      <rPr>
        <sz val="10"/>
        <rFont val="Arial Narrow"/>
        <family val="2"/>
      </rPr>
      <t xml:space="preserve">. Si vencido este plazo no se ha informado a la Compañía, cesará el amparo. </t>
    </r>
    <r>
      <rPr>
        <b/>
        <sz val="10"/>
        <rFont val="Arial Narrow"/>
        <family val="2"/>
      </rPr>
      <t>(Nota: el valor del límite y el plazo corresponden al requerido por la Entidad por lo cual podrán ser aumentados pero no disminuidos so pena de rechazo de la propuesta)</t>
    </r>
  </si>
  <si>
    <t xml:space="preserve">AMPLIACIÓN DEL PLAZO PARA AVISO DE SINIESTRO </t>
  </si>
  <si>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</si>
  <si>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</si>
  <si>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</si>
  <si>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</si>
  <si>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</si>
  <si>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BIENES BAJO CUIDADO, TENENCIA, CONTROL Y CUSTODIA</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</si>
  <si>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t>
    </r>
    <r>
      <rPr>
        <b/>
        <sz val="10"/>
        <rFont val="Arial Narrow"/>
        <family val="2"/>
      </rPr>
      <t>$500.000.000</t>
    </r>
    <r>
      <rPr>
        <sz val="10"/>
        <rFont val="Arial Narrow"/>
        <family val="2"/>
      </rPr>
      <t xml:space="preserve"> evento /vigencia  </t>
    </r>
    <r>
      <rPr>
        <b/>
        <sz val="10"/>
        <rFont val="Arial Narrow"/>
        <family val="2"/>
      </rPr>
      <t xml:space="preserve">(Nota: El valor señalado corresponde al requerido por la Entidad por lo cual podrá ser aumentado pero no disminuido, so pena de rechazo de la propuesta) </t>
    </r>
  </si>
  <si>
    <t xml:space="preserve">BIENES FUERA DE EDIFICIOS </t>
  </si>
  <si>
    <r>
      <t xml:space="preserve">Queda entendido, convenido y aceptado que la cobertura de la presente póliza se extiende a amparar los bienes asegurados, siempre y cuando estén diseñados con características que les permita su operación o ubicación fuera de edificios o también en vehículos transportadores propios, arrendados o bajo su responsabilidad, mientras se encuentran fuera de edificios o también en vehículos transportadores, siempre y cuando tales bienes no se hallen amparados bajo un seguro de transportes. </t>
    </r>
    <r>
      <rPr>
        <b/>
        <sz val="10"/>
        <rFont val="Arial Narrow"/>
        <family val="2"/>
      </rPr>
      <t xml:space="preserve">Sublímite $500.000.000 evento /vigencia  (Nota: El valor señalado corresponde al requerido por la Entidad, por lo cual podrá ser aumentado pero no disminuido, so pena de rechazo de la propuesta) </t>
    </r>
  </si>
  <si>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</si>
  <si>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</si>
  <si>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COBERTURA DE EQUIPOS MÓVILES Y PORTÁTILES</t>
  </si>
  <si>
    <r>
      <t>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de</t>
    </r>
    <r>
      <rPr>
        <b/>
        <sz val="10"/>
        <rFont val="Arial Narrow"/>
        <family val="2"/>
      </rPr>
      <t xml:space="preserve"> $100.000.000 evento/ $500.000.000 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</si>
  <si>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t>COBERTURA DE TRANSPORTE PARA EL TRASLADO TEMPORAL DE BIENES.</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</si>
  <si>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t>
    </r>
    <r>
      <rPr>
        <b/>
        <sz val="10"/>
        <rFont val="Arial Narrow"/>
        <family val="2"/>
      </rPr>
      <t>$100.000.000 por evento / $500.000.000 vigencia. (Nota: el valor del límite corresponde al requerido por la Entidad por lo cual podrá ser aumentado pero no disminuido so pena de rechazo de la propuesta)</t>
    </r>
  </si>
  <si>
    <t>COBERTURA PARA CONJUNTOS.</t>
  </si>
  <si>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$100.000.000 evento / vigencia. (Nota: el valor del límite corresponde al requerido por la Entidad por lo cual podrá ser aumentado pero no disminuido so pena de rechazo de la propuesta)</t>
    </r>
  </si>
  <si>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</si>
  <si>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</si>
  <si>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</si>
  <si>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$500.000 evento/ $1.000.000 Vigencia (Nota: el valor del límite corresponde al requerido por la Entidad por lo cual podrá ser aumentado pero no disminuido so pena de rechazo de la propuesta)</t>
    </r>
  </si>
  <si>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</si>
  <si>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</si>
  <si>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</si>
  <si>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</si>
  <si>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DESIGNACIÓN DE BIENES ASEGURADOS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</si>
  <si>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</si>
  <si>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PERDIDA INDEMNIZABLE</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</si>
  <si>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</si>
  <si>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DOCUMENTOS PENDIENTES POR PAGAR</t>
  </si>
  <si>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$100.000.000 - (Nota: El valor corresponde al requerido por la Entidad por lo cual podrá ser aumentado pero no disminuido so pena de rechazo de la propuesta).</t>
    </r>
  </si>
  <si>
    <t>ELEMENTOS DAÑADOS Y GASTADOS</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</si>
  <si>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 $200.000.000.</t>
    </r>
    <r>
      <rPr>
        <sz val="10"/>
        <rFont val="Arial Narrow"/>
        <family val="2"/>
      </rPr>
      <t xml:space="preserve"> </t>
    </r>
    <r>
      <rPr>
        <b/>
        <sz val="10"/>
        <rFont val="Arial Narrow"/>
        <family val="2"/>
      </rPr>
      <t>(Nota: el valor del sublímite corresponde al requerido por la Entidad por lo cual podrá ser aumentado pero no disminuido so pena de rechazo de la propuesta).</t>
    </r>
  </si>
  <si>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</si>
  <si>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</si>
  <si>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</si>
  <si>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</si>
  <si>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GASTOS ADICIONALES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</si>
  <si>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La cobertura se otorga de acuerdo con el sublímite único combinado abajo indicado. </t>
    </r>
  </si>
  <si>
    <t xml:space="preserve">GASTOS ADICIONALES DE EXTINCIÓN DE INCENDIO </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</si>
  <si>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</si>
  <si>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t xml:space="preserve">GASTOS ADICIONALES DE EXTINCIÓN DEL SINIESTRO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</si>
  <si>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</si>
  <si>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t xml:space="preserve">GASTOS ADICIONALES DE PRESERVACIÓN DE BIENES </t>
  </si>
  <si>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el100% de los gastos demostrados. </t>
    </r>
    <r>
      <rPr>
        <b/>
        <sz val="10"/>
        <rFont val="Arial Narrow"/>
        <family val="2"/>
      </rPr>
      <t>La cobertura se otorga de acuerdo con el sublímite único combinado abajo indicado.</t>
    </r>
  </si>
  <si>
    <t xml:space="preserve">GASTOS ADICIONALES DE REMOCIÓN DE ESCOMBROS </t>
  </si>
  <si>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</si>
  <si>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t xml:space="preserve">GASTOS ADICIONALES EXTRAORDINARIOS POR TIEMPO EXTRA, TRABAJO NOCTURNO, TRABAJO EN DÍAS FERIADOS </t>
  </si>
  <si>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</si>
  <si>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t>GASTOS ADICIONALES PARA ACELERAR LA REPARACIÓN, REACONDICIONAMIENTO O EL REEMPLAZO DE LOS BIENES ASEGURADOS O PARA CONTINUAR O RESTABLECER LO MÁS PRONTO POSIBLE LAS ACTIVIDADES DEL ASEGURADO</t>
  </si>
  <si>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</si>
  <si>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t xml:space="preserve">GASTOS ADICIONALES PARA DEMOSTRAR EL SINIESTRO Y SU CUANTÍA </t>
  </si>
  <si>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</si>
  <si>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GASTOS ADICIONALES PARA LA OBTENCIÓN DE LICENCIAS Y PERMISOS PARA RECONSTRUIR, REPONER O REPARAR EL INMUEBLE ASEGURADO</t>
  </si>
  <si>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t>
    </r>
    <r>
      <rPr>
        <b/>
        <sz val="10"/>
        <rFont val="Arial Narrow"/>
        <family val="2"/>
      </rPr>
      <t xml:space="preserve"> La cobertura se otorga de acuerdo con el sublímite único combinado abajo indicado.</t>
    </r>
  </si>
  <si>
    <t>GASTOS ADICIONALES PARA PAGO DE AUDITORES, REVISORES Y CONTADORES</t>
  </si>
  <si>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</si>
  <si>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GASTOS ADICIONALES PARA PORTADORES EXTERNOS DE DATOS Y REPRODUCCION DE LA INFORMACION.</t>
  </si>
  <si>
    <r>
      <t>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 averiada, o inutilizada por el siniestro hasta el 100% de los gastos demostrados.</t>
    </r>
    <r>
      <rPr>
        <b/>
        <sz val="10"/>
        <rFont val="Arial Narrow"/>
        <family val="2"/>
      </rPr>
      <t xml:space="preserve"> La cobertura se otorga de acuerdo con el sublímite único combinado abajo indicado.</t>
    </r>
  </si>
  <si>
    <t>GASTOS ADICIONALES PARA REPRODUCCIÓN O REEMPLAZO DE INFORMACIÓN CONTENIDA EN DOCUMENTOS, ARCHIVOS DE CUALQUIER TIPO, BASES DE DATOS, PLANOS, ETC.</t>
  </si>
  <si>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</si>
  <si>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 xml:space="preserve">GASTOS ADICIONALES POR ARRENDAMIENTO EN CASO DE SINIESTRO </t>
  </si>
  <si>
    <r>
      <t xml:space="preserve">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t>
    </r>
    <r>
      <rPr>
        <b/>
        <sz val="10"/>
        <rFont val="Arial Narrow"/>
        <family val="2"/>
      </rPr>
      <t>La cobertura se otorga de acuerdo con el sublímite único combinado abajo indicado.</t>
    </r>
  </si>
  <si>
    <t>GASTOS ADICIONALES POR FLETE EXPRESO Y FLETE AÉREO</t>
  </si>
  <si>
    <r>
      <t>Queda convenido que en adición a los términos, exclusiones, cláusulas y condiciones contenidos en la póliza, éste seguro se extiende a cubrir los gastos adicionales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t>
    </r>
    <r>
      <rPr>
        <b/>
        <sz val="10"/>
        <rFont val="Arial Narrow"/>
        <family val="2"/>
      </rPr>
      <t xml:space="preserve"> La cobertura se otorga de acuerdo con el sublímite único combinado abajo indicado.</t>
    </r>
  </si>
  <si>
    <t xml:space="preserve">GASTOS ADICIONALES POR HONORARIOS PROFESIONALES: INGENIEROS, TOPÓGRAFOS, ARQUITECTOS, ETC. INCLUYENDO GASTOS DE VIAJE Y ESTADÍA. </t>
  </si>
  <si>
    <r>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r>
    <r>
      <rPr>
        <b/>
        <sz val="10"/>
        <rFont val="Arial Narrow"/>
        <family val="2"/>
      </rPr>
      <t xml:space="preserve"> La cobertura se otorga de acuerdo con el sublímite único combinado abajo indicado.</t>
    </r>
  </si>
  <si>
    <t>GASTOS ADICIONALES POR INCREMENTO EN COSTOS DE OPERACIÓN</t>
  </si>
  <si>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</si>
  <si>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</si>
  <si>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t>
    </r>
    <r>
      <rPr>
        <b/>
        <sz val="10"/>
        <rFont val="Arial Narrow"/>
        <family val="2"/>
      </rPr>
      <t xml:space="preserve"> La cobertura se otorga de acuerdo con el sublímite único combinado abajo indicado.</t>
    </r>
  </si>
  <si>
    <t xml:space="preserve">GASTOS ADICIONALES POR RECONSTRUCCIÓN DE ARCHIVOS </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</si>
  <si>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</si>
  <si>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t>INCLUSIONES Y MODIFICACIONES A LA PÓLIZA</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</si>
  <si>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</si>
  <si>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INDICE VARIABLE </t>
  </si>
  <si>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5% adicional (Este porcentaje se debe calcular sobre la vigencia ofertada)</t>
    </r>
    <r>
      <rPr>
        <sz val="10"/>
        <rFont val="Arial Narrow"/>
        <family val="2"/>
      </rPr>
      <t>.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</si>
  <si>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</si>
  <si>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</si>
  <si>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</si>
  <si>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</si>
  <si>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90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90 días </t>
    </r>
    <r>
      <rPr>
        <sz val="10"/>
        <rFont val="Arial Narrow"/>
        <family val="2"/>
      </rPr>
      <t xml:space="preserve">siguientes a aquel en que tengan conocimiento de ella, conocimiento que se presume transcurridos </t>
    </r>
    <r>
      <rPr>
        <b/>
        <sz val="10"/>
        <rFont val="Arial Narrow"/>
        <family val="2"/>
      </rPr>
      <t>180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</si>
  <si>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t>MOVILIZACIÓN DE BIENES PARA SU USO</t>
  </si>
  <si>
    <t>NO CONCURRENCIA DE AMPAROS, CLÁUSULAS Y/O CONDICIONES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</si>
  <si>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</si>
  <si>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</si>
  <si>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</si>
  <si>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</si>
  <si>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$30.000.000. (Nota: el valor corresponde al requerido por la Entidad por lo cual podrá ser aumentado pero no disminuido so pena de rechazo de la propuesta) </t>
    </r>
  </si>
  <si>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</si>
  <si>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</si>
  <si>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PROPIEDAD HORIZONTAL</t>
  </si>
  <si>
    <t>Por medio de la presente cláusula,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</si>
  <si>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t>PROPIEDAD PERSONAL DE FUNCIONARIOS O CONTRATISTAS</t>
  </si>
  <si>
    <r>
      <t>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t>
    </r>
    <r>
      <rPr>
        <b/>
        <sz val="10"/>
        <rFont val="Arial Narrow"/>
        <family val="2"/>
      </rPr>
      <t xml:space="preserve"> $50.000.000 evento / vigencia </t>
    </r>
    <r>
      <rPr>
        <sz val="10"/>
        <rFont val="Arial Narrow"/>
        <family val="2"/>
      </rPr>
      <t xml:space="preserve">y cualquier pérdida en su caso se ajustará con el asegurado y se pagará directamente al empleado o funcionario afectado. </t>
    </r>
    <r>
      <rPr>
        <b/>
        <sz val="10"/>
        <rFont val="Arial Narrow"/>
        <family val="2"/>
      </rPr>
      <t xml:space="preserve">(Nota: el valor del límite corresponde al mínimo requerido por lo cual podrá ser aumentado pero no disminuido so pena de rechazo del ramo) </t>
    </r>
  </si>
  <si>
    <t xml:space="preserve">RECONSTRUCCIÓN DE ARCHIVOS </t>
  </si>
  <si>
    <t>RENTA</t>
  </si>
  <si>
    <t>REPOSICIÓN O REEMPLAZO PARA DEMAS BIENES</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</si>
  <si>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</si>
  <si>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REPOSICIÓN O REEMPLAZO PARA EQUIPOS ELÉCTRICOS Y ELECTRÓNICOS Y PARA MAQUINARIA</t>
  </si>
  <si>
    <r>
      <t xml:space="preserve">Queda entendido convenido y aceptado que en caso de siniestro que afecte los bienes amparados por la presente póliza, el ajuste de la pérdida se realizará de acuerdo con la </t>
    </r>
    <r>
      <rPr>
        <b/>
        <sz val="10"/>
        <rFont val="Arial Narrow"/>
        <family val="2"/>
      </rPr>
      <t>tabla No. 1</t>
    </r>
    <r>
      <rPr>
        <sz val="10"/>
        <rFont val="Arial Narrow"/>
        <family val="2"/>
      </rPr>
      <t xml:space="preserve">, de conformidad con lo señalado por el artículo 1090 del código de comercio. </t>
    </r>
  </si>
  <si>
    <t>RESTABLECIMIENTO AUTOMÁTICO DEL VALOR ASEGURADO POR PAGO DE SINIESTRO EXCEPTO AMIT y HUELGA,  MOTIN, ASONADA, CONMOCIÓN CIVIL O POPULAR</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</si>
  <si>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</si>
  <si>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REVOCACIÓN DE LA PÓLIZA Y/O NO RENOVACION Y/O NO PRORROGA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</si>
  <si>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</si>
  <si>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SECRETO INDUSTRIAL, PROPIEDAD INDUSTRIAL, MARCAS DE FÁBRICA Y NOMBRES</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</si>
  <si>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</si>
  <si>
    <t>SOLUCION DE CONFLICTOS</t>
  </si>
  <si>
    <t>Los conflictos que se presenten durante la ejecución del objeto contractual, se solucionarán preferiblemente mediante los mecanismos de arreglo directo y conciliación</t>
  </si>
  <si>
    <t xml:space="preserve">SUBLÍMITE ÚNICO COMBINADO PARA LAS CLAUSULAS QUE AMPARAN GASTOS ADICIONALES </t>
  </si>
  <si>
    <r>
      <t>Queda entendido, convenido y aceptado, que para las clausulas que amparan "gastos adicionales" se establece un límite único combinado de</t>
    </r>
    <r>
      <rPr>
        <b/>
        <sz val="10"/>
        <rFont val="Arial Narrow"/>
        <family val="2"/>
      </rPr>
      <t xml:space="preserve"> $700.000.000 </t>
    </r>
    <r>
      <rPr>
        <sz val="10"/>
        <rFont val="Arial Narrow"/>
        <family val="2"/>
      </rPr>
      <t xml:space="preserve">evento / </t>
    </r>
    <r>
      <rPr>
        <b/>
        <sz val="10"/>
        <rFont val="Arial Narrow"/>
        <family val="2"/>
      </rPr>
      <t>$1.500.000.000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</si>
  <si>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</si>
  <si>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</si>
  <si>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TRASLADO TEMPORAL DE BIENES (INCLUYE PERMANENCIA EN PREDIOS DE TERCEROS Y EXCLUYE TRANSPORTE)</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</si>
  <si>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limite </t>
    </r>
    <r>
      <rPr>
        <b/>
        <sz val="10"/>
        <rFont val="Arial Narrow"/>
        <family val="2"/>
      </rPr>
      <t>$100.000.000 por Evento/ $300.000.000</t>
    </r>
    <r>
      <rPr>
        <sz val="10"/>
        <rFont val="Arial Narrow"/>
        <family val="2"/>
      </rPr>
      <t xml:space="preserve"> vigencia y con una permanencia máxima de 60 días. </t>
    </r>
    <r>
      <rPr>
        <b/>
        <sz val="10"/>
        <rFont val="Arial Narrow"/>
        <family val="2"/>
      </rPr>
      <t>(Nota: el valor del limite y el número de días corresponde al requeridoi por la Entidad por lo cual podrá ser aumentado pero no disminuido so pena de rechazo de la propuesta)</t>
    </r>
    <r>
      <rPr>
        <sz val="10"/>
        <rFont val="Arial Narrow"/>
        <family val="2"/>
      </rPr>
      <t xml:space="preserve"> </t>
    </r>
  </si>
  <si>
    <t xml:space="preserve">VALOR ACORDADO SIN APLICACIÓN DE INFRASEGURO </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</si>
  <si>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t>
    </r>
    <r>
      <rPr>
        <b/>
        <sz val="10"/>
        <rFont val="Arial Narrow"/>
        <family val="2"/>
      </rPr>
      <t>10%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</si>
  <si>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t>VALORES GLOBALES SIN RELACIÓN DE BIENES</t>
  </si>
  <si>
    <t>Queda entendido, convenido y aceptado que la aseguradora no solicitará al asegurado la relación discriminada de los bienes asegurados aceptando la indicación de las sumas globales informadas por el asegurado</t>
  </si>
  <si>
    <t>PUNTAJE MEJORA EN CLAUSULAS OBLIGATORIAS (SUMATORIA DE 1 A 67/ 67)</t>
  </si>
  <si>
    <t>Mejora tecnológica. Aplicación del factor por mejora tecnológica en la liquidación de perdidas totales para equipo electrónico, inferior al 5%</t>
  </si>
  <si>
    <t xml:space="preserve">Servicio de Asistencia Domiciliaria </t>
  </si>
  <si>
    <t xml:space="preserve">Cobertura de lucro cesante forma inglesa </t>
  </si>
  <si>
    <t>BIENES DE PROPIEDAD PERSONAL DE FUNCIONARIOS  O CONTRATISTAS</t>
  </si>
  <si>
    <r>
      <t xml:space="preserve">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 </t>
    </r>
    <r>
      <rPr>
        <b/>
        <sz val="10"/>
        <rFont val="Arial Narrow"/>
        <family val="2"/>
      </rPr>
      <t>$5.000.000</t>
    </r>
    <r>
      <rPr>
        <sz val="10"/>
        <rFont val="Arial Narrow"/>
        <family val="2"/>
      </rPr>
      <t xml:space="preserve"> evento por persona  / </t>
    </r>
    <r>
      <rPr>
        <b/>
        <sz val="10"/>
        <rFont val="Arial Narrow"/>
        <family val="2"/>
      </rPr>
      <t>$20.000.000</t>
    </r>
    <r>
      <rPr>
        <sz val="10"/>
        <rFont val="Arial Narrow"/>
        <family val="2"/>
      </rPr>
      <t xml:space="preserve"> vigencia y cualquier pérdida en su caso se ajustará con el asegurado y se pagará directamente al empleado o funcionario afectado. Se excluye dineros, joyas y vehículos.</t>
    </r>
    <r>
      <rPr>
        <b/>
        <sz val="10"/>
        <rFont val="Arial Narrow"/>
        <family val="2"/>
      </rPr>
      <t xml:space="preserve"> (Nota: El valor señalado corresponde al requerido por la Entidad por lo cual podrá ser aumentado pero no disminuido, so pena de rechazo de la propuesta) </t>
    </r>
  </si>
  <si>
    <t>BIENES TOMADOS EN ARRIENDO POR EL ASEGURADO</t>
  </si>
  <si>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</si>
  <si>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</si>
  <si>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</si>
  <si>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</si>
  <si>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</si>
  <si>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</si>
  <si>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</si>
  <si>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IMPRECISIONES EN LA PRESENTACION DE LA INFORMACION SOBRE BIENES ASEGURADOS Y/O A ASEGURAR.</t>
  </si>
  <si>
    <t>Bajo esta clausula el oferente se compromete a indemnizar la pérdida y/o daño de bienes sobre los cuales se haya presentado información imprecisa sobre la identificación de los mismos, siempre y cuando se pueda evidenciar que la Entidad asegurada, tenia la intensión de asegurar o se pagó la prima correspondiente a la aseguradora.</t>
  </si>
  <si>
    <t xml:space="preserve">INCREMENTO EN COSTOS DE OPERACIÓN </t>
  </si>
  <si>
    <r>
      <t>No obstante lo expresado en las condiciones generales de la póliza, la Compañía asegura cualquier costo o gasto adicional que el asegurado pruebe haber desembolsado al utilizar cualquier tipo de equipo o maquinaria ajeno y suplente que no este asegurado en esta póliza</t>
    </r>
    <r>
      <rPr>
        <b/>
        <sz val="10"/>
        <rFont val="Arial Narrow"/>
        <family val="2"/>
      </rPr>
      <t xml:space="preserve">, </t>
    </r>
    <r>
      <rPr>
        <sz val="10"/>
        <rFont val="Arial Narrow"/>
        <family val="2"/>
      </rPr>
      <t xml:space="preserve">siempre que tal interrupción sea causada directamente por alguno de los riesgos amparados bajo la presente póliza. </t>
    </r>
    <r>
      <rPr>
        <b/>
        <sz val="10"/>
        <rFont val="Arial Narrow"/>
        <family val="2"/>
      </rPr>
      <t>Sublímite $50.000.000</t>
    </r>
    <r>
      <rPr>
        <sz val="10"/>
        <rFont val="Arial Narrow"/>
        <family val="2"/>
      </rPr>
      <t xml:space="preserve"> mensuales Evento/vigencia. Periodo de indemnización de tres </t>
    </r>
    <r>
      <rPr>
        <b/>
        <sz val="10"/>
        <rFont val="Arial Narrow"/>
        <family val="2"/>
      </rPr>
      <t>(3) meses</t>
    </r>
    <r>
      <rPr>
        <sz val="10"/>
        <rFont val="Arial Narrow"/>
        <family val="2"/>
      </rPr>
      <t xml:space="preserve">. </t>
    </r>
    <r>
      <rPr>
        <b/>
        <sz val="10"/>
        <rFont val="Arial Narrow"/>
        <family val="2"/>
      </rPr>
      <t>(Nota: El valor del límite y el numero de meses, corresponde al requerido por la Entidad por lo cual podrá ser aumentado pero no disminuido so pena de rechazo de la propuesta).</t>
    </r>
  </si>
  <si>
    <t>LIMITE AGREGADO DE INDEMNIZACION.</t>
  </si>
  <si>
    <r>
      <t xml:space="preserve">Queda entendido y convenido que para Terremoto, HMACCoP, AMIT y Sabotaje, se otorga un </t>
    </r>
    <r>
      <rPr>
        <b/>
        <sz val="10"/>
        <rFont val="Arial Narrow"/>
        <family val="2"/>
      </rPr>
      <t>limite de $50.000.000</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 </t>
    </r>
    <r>
      <rPr>
        <b/>
        <sz val="10"/>
        <rFont val="Arial Narrow"/>
        <family val="2"/>
      </rPr>
      <t xml:space="preserve">(Nota: el limite corresponde al requerido por la Entidad por lo cual podrá ser aumentado pero no disminuido so pena de rechazo de la propuesta) </t>
    </r>
  </si>
  <si>
    <t>OBRAS EN CONSTRUCIÓN Y/O TERMINADAS Y/O EN MONTAJE</t>
  </si>
  <si>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t>
  </si>
  <si>
    <t>OPCIÓN DE REPOSICIÓN O REPARACIÓN DEL BIEN Y NO INDEMNIZACIÓN EN DINERO A CONVENIENCIA DEL ASEGURADO</t>
  </si>
  <si>
    <t>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</si>
  <si>
    <t>PÉRDIDA DE ARRENDAMIENTO</t>
  </si>
  <si>
    <r>
      <t xml:space="preserve">Queda entendido, convenido y aceptado que la póliza cubre la perdida de arrendamiento del edificio asegurado, causada por cualquiera de los riesgos amparados por este seguro hasta por el 100%  de los gastos demostrados. -  Sublímite hasta </t>
    </r>
    <r>
      <rPr>
        <b/>
        <sz val="10"/>
        <rFont val="Arial Narrow"/>
        <family val="2"/>
      </rPr>
      <t>3 meses</t>
    </r>
    <r>
      <rPr>
        <sz val="10"/>
        <rFont val="Arial Narrow"/>
        <family val="2"/>
      </rPr>
      <t xml:space="preserve"> y con un valor asegurado total hasta </t>
    </r>
    <r>
      <rPr>
        <b/>
        <sz val="10"/>
        <rFont val="Arial Narrow"/>
        <family val="2"/>
      </rPr>
      <t>$400.000.000</t>
    </r>
    <r>
      <rPr>
        <sz val="10"/>
        <rFont val="Arial Narrow"/>
        <family val="2"/>
      </rPr>
      <t xml:space="preserve"> sin cobro de prima adicional y sin aplicación de deducible</t>
    </r>
    <r>
      <rPr>
        <b/>
        <sz val="10"/>
        <rFont val="Arial Narrow"/>
        <family val="2"/>
      </rPr>
      <t xml:space="preserve"> (Nota: el valor del límite corresponde al mínimo requerido por lo cual podrá ser aumentado pero no disminuido so pena de rechazo del ramo) </t>
    </r>
  </si>
  <si>
    <t>PRIMERA OPCION DE COMPRA DEL SALVAMENTO PARA EL ASEGURADO</t>
  </si>
  <si>
    <t>Si en caso de pérdida , el asegurado quisiera conservar el bien asegurado, tendrá la primera opción de compra, caso en el cual, la aseguradora efectuará un peritazgo del mismo e informará el valor del avalúo.</t>
  </si>
  <si>
    <t>REPOSICIÓN O RECONSTRUCCIÓN DE SOFTWARE</t>
  </si>
  <si>
    <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t>
    </r>
    <r>
      <rPr>
        <b/>
        <sz val="10"/>
        <rFont val="Arial Narrow"/>
        <family val="2"/>
      </rPr>
      <t>Sublímite $100.000.000 evento / $300.000.000 vigencia.</t>
    </r>
    <r>
      <rPr>
        <sz val="10"/>
        <rFont val="Arial Narrow"/>
        <family val="2"/>
      </rPr>
      <t xml:space="preserve"> siempre y cuando la Entidad mantenga respaldo sistematizado de la información y licencias. </t>
    </r>
    <r>
      <rPr>
        <b/>
        <sz val="10"/>
        <rFont val="Arial Narrow"/>
        <family val="2"/>
      </rPr>
      <t>(Nota: el valor del sublímite corresponde al requerido por la Entidad por lo cual podrá ser aumentado pero no disminuido so pena de rechazo de la propuesta).</t>
    </r>
  </si>
  <si>
    <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r>
      <rPr>
        <b/>
        <sz val="10"/>
        <rFont val="Arial Narrow"/>
        <family val="2"/>
      </rPr>
      <t xml:space="preserve"> (En caso de otorgar esta cláusula queda sin efecto la cláusula obligatoria de REPOSICIÓN O REEMPLAZO PARA EQUIPOS ELÉCTRICOS Y ELECTRÓNICOS Y PARA MAQUINARIA, según Tabla No. 1)</t>
    </r>
  </si>
  <si>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</si>
  <si>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</si>
  <si>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 xml:space="preserve">SISTEMA FLOTANTE PARA MERCANCÍAS (ALMACEN E INVENTARIOS, INSUMOS). </t>
  </si>
  <si>
    <t>El presente seguro es variable en cuanto a la suma asegurada del artículo denominado "mercancías" y se regirá por las siguientes condiciones especiales: 1.- La suma asegurada que se estipula en la póliza representa la  responsabilidad de la compañía por evento y vigencia. 2.- El cobro de la prima se realizará sobre el 100% del límite asegurado 3.- Durante la vigencia del seguro, el asegurado podrá solicitar a la compañía de seguros el aumento o disminución del límite asegurado y el ajuste en la prima se efectuará a la misma tasa establecida para la póliza.</t>
  </si>
  <si>
    <t>PUNTAJE CLAUSULAS ADICIONALES (SUMATORIA DE 1 A 16/16)</t>
  </si>
  <si>
    <t>MAYOR EXCESO PARA LA COBERTURA DE ADECUACION DE CONSTRUCCIONES A NORMAS DE SISMO RESISTENCIA</t>
  </si>
  <si>
    <t>Se otorgará el puntaje señalado a la mayor cobertura ofrecida en exceso del  permitido en el sublímite. Los demás excesos puntuarán de manera proporcional.</t>
  </si>
  <si>
    <t>MAYOR EXCESO PARA LA COBERTURA DE TERRENOS</t>
  </si>
  <si>
    <t>MENOR PORCENTAJE DE DEPRECIACION EN LA TABLA 1</t>
  </si>
  <si>
    <t>Se otorgará el puntaje señalado al menor porcentaje de depreciación indicado en la tabla No. 1 o al proponente que ofrezca la cláusula adicional de reposición o reemplazo para equipos eléctricos, electrónicos y maquinaria sin aplicación de deméritos. Los demás excesos puntuarán de manera proporcional.</t>
  </si>
  <si>
    <t>PUNTAJE CONDICIONES ESPECIALES (SUMATORIA DE 1 A 3)</t>
  </si>
  <si>
    <r>
      <t>TOTAL VALOR ASEGURADO SEGÚN ANEXO No 1</t>
    </r>
    <r>
      <rPr>
        <b/>
        <sz val="10"/>
        <color indexed="10"/>
        <rFont val="Arial Narrow"/>
        <family val="2"/>
      </rPr>
      <t xml:space="preserve"> </t>
    </r>
    <r>
      <rPr>
        <b/>
        <sz val="10"/>
        <rFont val="Arial Narrow"/>
        <family val="2"/>
      </rPr>
      <t>TÉCNICO</t>
    </r>
  </si>
  <si>
    <t>EDIFICIOS (VER NOTA)</t>
  </si>
  <si>
    <t>CONTENIDOS EN GENERAL</t>
  </si>
  <si>
    <t>EQUIPOS ELECTRICOS Y ELECTRONICOS</t>
  </si>
  <si>
    <t>MOVILES Y PORTATILES</t>
  </si>
  <si>
    <t xml:space="preserve">SOFTWARE </t>
  </si>
  <si>
    <t>LICENCIAS</t>
  </si>
  <si>
    <t>DINERO Y TITULOS VALORES</t>
  </si>
  <si>
    <t>OBRAS DEPOSITADAS EN EL ARCHIVO CENTRAL DE LA DNDA Y EN BODEGAS UBICADAS EN EL BARRIO RICAURTE DE LA CIUDAD DE BOGOTÁ COMPAÑÍA DE SERVICIOS ARCHIVISTICOS Y TECNOLOGICOS "CSA"</t>
  </si>
  <si>
    <t>BIENES DE ALMACEN EN GENERAL</t>
  </si>
  <si>
    <t>LIBROS (BIBLIOTECAS, ENCICLOPEDIAS, ETC)</t>
  </si>
  <si>
    <t>ADECUACION DE CONSTRUCCIONES A LAS NORMAS SISMORESISTENTES</t>
  </si>
  <si>
    <t>COBERTURA PARA TERRENOS</t>
  </si>
  <si>
    <r>
      <t>CUADRO No.</t>
    </r>
    <r>
      <rPr>
        <b/>
        <sz val="10"/>
        <rFont val="Arial Narrow"/>
        <family val="2"/>
      </rPr>
      <t xml:space="preserve"> 4 </t>
    </r>
    <r>
      <rPr>
        <sz val="10"/>
        <rFont val="Arial Narrow"/>
        <family val="2"/>
      </rPr>
      <t xml:space="preserve"> - SEGURO DE AUTOMOVILES</t>
    </r>
  </si>
  <si>
    <r>
      <t xml:space="preserve">Responsabilidad Civil Extracontractual (incluyendo daño emergente, daño moral y lucro cesante, así como cualquier otro de concepto de daño patrimonial o extrapatrimonial que determine un Juez de la República)
• Daños a bienes de Terceros </t>
    </r>
    <r>
      <rPr>
        <b/>
        <sz val="10"/>
        <rFont val="Arial Narrow"/>
        <family val="2"/>
      </rPr>
      <t>$500.000.000</t>
    </r>
    <r>
      <rPr>
        <sz val="10"/>
        <rFont val="Arial Narrow"/>
        <family val="2"/>
      </rPr>
      <t xml:space="preserve">
• Muerte o Lesiones a una persona </t>
    </r>
    <r>
      <rPr>
        <b/>
        <sz val="10"/>
        <rFont val="Arial Narrow"/>
        <family val="2"/>
      </rPr>
      <t>$500.000.000</t>
    </r>
    <r>
      <rPr>
        <sz val="10"/>
        <rFont val="Arial Narrow"/>
        <family val="2"/>
      </rPr>
      <t xml:space="preserve">
• Muerte o Lesiones a dos o más personas </t>
    </r>
    <r>
      <rPr>
        <b/>
        <sz val="10"/>
        <rFont val="Arial Narrow"/>
        <family val="2"/>
      </rPr>
      <t>$1.000.000.000</t>
    </r>
    <r>
      <rPr>
        <sz val="10"/>
        <rFont val="Arial Narrow"/>
        <family val="2"/>
      </rPr>
      <t xml:space="preserve"> </t>
    </r>
  </si>
  <si>
    <t>Pérdida Total por Daños (incluidos actos terroristas)</t>
  </si>
  <si>
    <t>Pérdida Parcial por Daños (incluidos actos terroristas)</t>
  </si>
  <si>
    <t>Pérdida Parcial o Total por Hurto o Hurto Calificado</t>
  </si>
  <si>
    <t>Terremoto, Temblor y/o Erupción Volcánica y demás eventos de la naturaleza</t>
  </si>
  <si>
    <t>No aplicación de deducibles para todos los amparos</t>
  </si>
  <si>
    <t>Amparo de Protección Patrimonial</t>
  </si>
  <si>
    <t xml:space="preserve">Asistencia Jurídica en Proceso Penal </t>
  </si>
  <si>
    <t>Asistencia Jurídica en Proceso Civil</t>
  </si>
  <si>
    <t>Asistencia Jurídica en Proceso Administrativo</t>
  </si>
  <si>
    <t>Gastos de Transporte por Pérdidas Totales y Parciales</t>
  </si>
  <si>
    <t>SI
(Límite de $ 32.000 diarios y hasta 60 días)</t>
  </si>
  <si>
    <t>Asistencia en viaje para todos los vehículos asegurados.</t>
  </si>
  <si>
    <t>Huelga, Motín, Asonada, Conmoción civil o popular, explosión, terrorismo (AMIT), movimientos subversivos o, en general, conmociones populares de cualquier clase.</t>
  </si>
  <si>
    <t>Ampliación del radio de operaciones para todos los amparos en los países de la Comunidad Andina de Naciones, Incluido Venezuela</t>
  </si>
  <si>
    <t>ACTUALIZACION DE VALOR ASEGURADO</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</si>
  <si>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</si>
  <si>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t xml:space="preserve">AMPARO AUTOMÁTICO DE NUEVOS ACCESORIOS Y EQUIPOS </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</si>
  <si>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15% del valor asegurado del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</si>
  <si>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t xml:space="preserve">AMPARO AUTOMÁTICO DE NUEVOS VEHICULOS SEAN CERO KILÓMETROS O USADOS </t>
  </si>
  <si>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$300.000.000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</si>
  <si>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ACCESORIOS Y EQUIPOS QUE POR ERROR U OMISIÓN NO SE HAYAN INFORMADO AL INICIO DEL SEGURO.</t>
  </si>
  <si>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$5.000.000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</si>
  <si>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VEHICULOS QUE POR ERROR U OMISIÓN NO SE HAYAN INFORMADO AL INICIO DEL SEGURO.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</si>
  <si>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90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$100.000.000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</si>
  <si>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</si>
  <si>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t>AUTORIZACION DE REPARACION DEL VEHÍCULO</t>
  </si>
  <si>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0"/>
        <rFont val="Arial Narrow"/>
        <family val="2"/>
      </rPr>
      <t>dos (2)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r>
      <rPr>
        <b/>
        <i/>
        <sz val="10"/>
        <rFont val="Arial Narrow"/>
        <family val="2"/>
      </rPr>
      <t xml:space="preserve">(Nota: el numero de días corresponde al aceptado por la Entidad, por lo cual podrá ser disminuido pero no aumentado, so pena de rechazo de la propuesta)  </t>
    </r>
  </si>
  <si>
    <t>AVISOS Y LETREROS</t>
  </si>
  <si>
    <r>
      <t xml:space="preserve">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 </t>
    </r>
    <r>
      <rPr>
        <b/>
        <sz val="10"/>
        <rFont val="Arial Narrow"/>
        <family val="2"/>
      </rPr>
      <t xml:space="preserve">(Nota: el porcentaje señalado corresponde al requerido por la Entidad, por lo cual podrá ser aumentado pero no disminuido, so pena de rechazo de la propuesta)  </t>
    </r>
  </si>
  <si>
    <t>CLÁUSULA DE 72 HORAS PARA TERREMOTO/MAREMOTO Y DEMAS EVENTOS DE LA NATURALEZA</t>
  </si>
  <si>
    <t>COBERTURA DE ACCESORIOS</t>
  </si>
  <si>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$5.000.000 </t>
    </r>
    <r>
      <rPr>
        <sz val="10"/>
        <rFont val="Arial Narrow"/>
        <family val="2"/>
      </rPr>
      <t xml:space="preserve"> por vehículo con aviso </t>
    </r>
    <r>
      <rPr>
        <b/>
        <sz val="10"/>
        <rFont val="Arial Narrow"/>
        <family val="2"/>
      </rPr>
      <t>90 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</si>
  <si>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t>CONCURRENCIA DE AMPAROS, CLÁUSULAS Y/O CONDICIONES</t>
  </si>
  <si>
    <t>DESIGNACION DE CONCESIONARIOS Y TALLERES ESPECIALIZADOS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</si>
  <si>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</si>
  <si>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</si>
  <si>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</si>
  <si>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</si>
  <si>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</si>
  <si>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</si>
  <si>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t>
  </si>
  <si>
    <r>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r>
    <r>
      <rPr>
        <b/>
        <sz val="10"/>
        <rFont val="Arial Narrow"/>
        <family val="2"/>
      </rPr>
      <t>(Nota: el valor del límite corresponde al requerido por la Entidad por lo cual podrá ser aumentado pero no disminuido so pena de rechazo de la propuesta)</t>
    </r>
  </si>
  <si>
    <t xml:space="preserve">La compañía de seguros efectuará las inclusiones, modificaciones o exclusiones al seguro, con base en los documentos o comunicaciones emitidas por el asegurado y/o el intermediario, sin exigir documentos particulares o requisitos especiales.  </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</si>
  <si>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</si>
  <si>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</si>
  <si>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</si>
  <si>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La aseguradora ofrece el servicio de marcación gratuita y voluntaria para los vehículos de la entidad en forma gratuita y sin que ello se convierta en cláusula de garantía.</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</si>
  <si>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</si>
  <si>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</si>
  <si>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</si>
  <si>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</si>
  <si>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</si>
  <si>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</si>
  <si>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</si>
  <si>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PAGO DE LA INDEMNIZACIÓN POR PERDIDAS TOTALES DIRECTAMENTE A CONTRATISTAS Y PROVEEDORES</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</si>
  <si>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</si>
  <si>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</si>
  <si>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Si en caso de pérdida total por daños o por hurto, el asegurado quisiera conservar el vehículo, tendrá la primera opción de compra, caso en el cual, la aseguradora efectuará un peritazgo del mismo e informará el valor del avalúo.</t>
  </si>
  <si>
    <t>REPOSICIÓN AUTOMÁTICA DEL VALOR ASEGURADO PARA RESPONSABILIDAD CIVIL</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</si>
  <si>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sin cobro de prima.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</si>
  <si>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</si>
  <si>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SERVICIO DE CASA CARCEL PARA CONDUCTORES</t>
  </si>
  <si>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t>
    </r>
    <r>
      <rPr>
        <b/>
        <sz val="10"/>
        <rFont val="Arial Narrow"/>
        <family val="2"/>
      </rPr>
      <t>65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</si>
  <si>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t>PUNTAJE MEJORA EN CLAUSULAS OBLIGATORIAS (SUMATORIA DE 1 A 39/39)</t>
  </si>
  <si>
    <t>Asistencia técnica/y/o jurídica en el sitio del accidente</t>
  </si>
  <si>
    <r>
      <t xml:space="preserve">Cobertura de pérdidas parciales o totales por daños y hurto de vehículos de propiedad de funcionarios en comisión de servicios autorizada en sus propios vehículos. </t>
    </r>
    <r>
      <rPr>
        <b/>
        <sz val="10"/>
        <rFont val="Arial Narrow"/>
        <family val="2"/>
      </rPr>
      <t>Límite de $40.000.000 evento $80.000.000 vigencia</t>
    </r>
  </si>
  <si>
    <t>Gastos de grúa para vehículos de terceros, afectados en accidentes en los cuales sea evidente la responsabilidad del Asegurado.</t>
  </si>
  <si>
    <t>Vehículo de reemplazo para pérdidas totales y/o parciales (En caso de entregarse el vehículo de reemplazo, el asegurado no tendrá derecho al pago de los gastos de transporte por pérdidas totales.</t>
  </si>
  <si>
    <t xml:space="preserve">AMPARO AUTOMATICO PARA VEHCULOS BAJO CUIDADO TENENCIA Y CONTROL, ALQUILADOS O ARRENDADOS </t>
  </si>
  <si>
    <t>La cobertura de responsabilidad civil extracontractual, amparo patrimonial y asistencias jurídicas en proceso penales o civiles, se extienden a amparar los vehículos bajo cuidado, tenencia, control, alquilados o arrendados por el asegurado.</t>
  </si>
  <si>
    <t>ANTICIPO PARA GASTOS DE TRASPASO PARA VEHICULOS PROPIOS</t>
  </si>
  <si>
    <t>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</si>
  <si>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</si>
  <si>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</si>
  <si>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EXTENSION DE COBERTURA ACCIDENTES PERSONALES PARA EL CONDUCTOR DE LOS VEHICULOS ASEGURADOS</t>
  </si>
  <si>
    <r>
      <t xml:space="preserve">Queda entendido, convenido y aceptado que en caso de un siniestro, que afecte la presente póliza, la Compañía de Seguros extiende la cobertura en caso de muerte accidental e incapacidad permanente para los conductores de los vehículos asegurados, con límite básico de </t>
    </r>
    <r>
      <rPr>
        <b/>
        <sz val="10"/>
        <rFont val="Arial Narrow"/>
        <family val="2"/>
      </rPr>
      <t>$20.000.000.</t>
    </r>
    <r>
      <rPr>
        <sz val="10"/>
        <rFont val="Arial Narrow"/>
        <family val="2"/>
      </rPr>
      <t xml:space="preserve"> por conductor de cada vehículo</t>
    </r>
    <r>
      <rPr>
        <b/>
        <sz val="10"/>
        <rFont val="Arial Narrow"/>
        <family val="2"/>
      </rPr>
      <t>.</t>
    </r>
  </si>
  <si>
    <t>EXTENSION DE COBERTURA ACCIDENTES PERSONALES PASAJEROS OCUPANTES DE LOS VEHICULOS ASEGURADOS</t>
  </si>
  <si>
    <r>
      <t xml:space="preserve">Queda entendido, convenido y aceptado que en caso de un siniestro, que afecte la presente póliza, la Compañía de Seguros extiende la cobertura en caso de muerte accidental e incapacidad permanente para ocupantes de los vehículos asegurados, con límite básico de </t>
    </r>
    <r>
      <rPr>
        <b/>
        <sz val="10"/>
        <rFont val="Arial Narrow"/>
        <family val="2"/>
      </rPr>
      <t xml:space="preserve">$20.000.000. </t>
    </r>
    <r>
      <rPr>
        <sz val="10"/>
        <rFont val="Arial Narrow"/>
        <family val="2"/>
      </rPr>
      <t>por cada pasajero sin restricción en el número de ocupantes del vehículo.</t>
    </r>
  </si>
  <si>
    <t>HURTO DE ELEMENTOS DEJADOS EN LOS VEHÍCULOS DEL ASEGURADO</t>
  </si>
  <si>
    <r>
      <t xml:space="preserve">Queda entendido, convenido y aceptado que la presente póliza indemnizará las perdidas sobre elementos dejados dentro de los vehículos asegurados (sean de propiedad del asegurado, de sus funcionarios o de terceros), con ocasión de su hurto, hasta por un límite de </t>
    </r>
    <r>
      <rPr>
        <b/>
        <sz val="10"/>
        <rFont val="Arial Narrow"/>
        <family val="2"/>
      </rPr>
      <t xml:space="preserve">$5.000.000 Evento/ $ 10.000.000 vigencia. </t>
    </r>
  </si>
  <si>
    <t>REPOSICIÓN O REEMPLAZO</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</si>
  <si>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</si>
  <si>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SERVICIO DE TRAMITE DE TRASPASO</t>
  </si>
  <si>
    <t>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</si>
  <si>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</si>
  <si>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</si>
  <si>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Queda entendido, convenido y aceptado que el valor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</si>
  <si>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PUNTAJE CLAUSULAS ADICIONALES (SUMATORIA DE 1 A 12 /12)</t>
  </si>
  <si>
    <t>MAYOR EXCESO DE VALOR ASEGURADO PARA LA COBERTURA DE  RESPONSABILIDAD CIVIL EXTRACONTRACTUAL</t>
  </si>
  <si>
    <t>Se otorgará el puntaje señalado al mayor valor de cobertura ofrecida en exceso del valor requerido Los demás excesos puntuarán de manera proporcional.</t>
  </si>
  <si>
    <t>MAYOR EXCESO DE VALOR ASEGURADO PARA LA COBERTURA DE GASTOS DE TRANSPORTE POR PERDIDAS TOTALES Y PARCIALES</t>
  </si>
  <si>
    <t>PUNTAJE CONDICIONES ESPECIALES (SUMATORIA DE 1 A 2)</t>
  </si>
  <si>
    <r>
      <t>TOTAL VALOR ASEGURADO SEGÚN ANEXO No 2</t>
    </r>
    <r>
      <rPr>
        <sz val="10"/>
        <color indexed="10"/>
        <rFont val="Arial Narrow"/>
        <family val="2"/>
      </rPr>
      <t xml:space="preserve"> </t>
    </r>
    <r>
      <rPr>
        <sz val="10"/>
        <rFont val="Arial Narrow"/>
        <family val="2"/>
      </rPr>
      <t>TÉCNICO</t>
    </r>
  </si>
  <si>
    <r>
      <t>CUADRO No.</t>
    </r>
    <r>
      <rPr>
        <b/>
        <sz val="10"/>
        <rFont val="Arial Narrow"/>
        <family val="2"/>
      </rPr>
      <t xml:space="preserve"> 5 </t>
    </r>
    <r>
      <rPr>
        <sz val="10"/>
        <rFont val="Arial Narrow"/>
        <family val="2"/>
      </rPr>
      <t xml:space="preserve"> - SEGURO DE MANEJO GLOBAL PARA ENTIDADES OFICIALES</t>
    </r>
  </si>
  <si>
    <t>Los riesgos que impliquen menoscabo de los fondos y bienes del Estado, causados por sus servidores públicos por actos u omisiones que se tipifiquen como delitos contra la administración pública o fallos con responsabilidad fiscal. El amparo se extiende a reconocer el valor de la rendición y reconstrucción de cuentas que se debe llevar a cabo en los casos de abandono del cargo o fallecimiento del empleado.</t>
  </si>
  <si>
    <t>Delitos contra la administración pública</t>
  </si>
  <si>
    <t>Delitos contra el patrimonio económico</t>
  </si>
  <si>
    <t>Alcances y juicios con responsabilidad fiscal</t>
  </si>
  <si>
    <t>Gastos de reconstrucción y rendición de cuentas</t>
  </si>
  <si>
    <t>AMPARO AUTOMATICO DE CARGOS QUE POR ERROR U OMISIÓN NO SE HAYAN INFORMADO AL INICIO DEL SEGURO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</si>
  <si>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90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</si>
  <si>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t>AMPARO AUTOMATICO DE NUEVOS CARGOS</t>
  </si>
  <si>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10%</t>
    </r>
    <r>
      <rPr>
        <sz val="10"/>
        <rFont val="Arial Narrow"/>
        <family val="2"/>
      </rPr>
      <t xml:space="preserve"> de los cargos asegurados, caso en el cual si se requerirá dar aviso dentro de los </t>
    </r>
    <r>
      <rPr>
        <b/>
        <sz val="10"/>
        <rFont val="Arial Narrow"/>
        <family val="2"/>
      </rPr>
      <t xml:space="preserve">90 días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</si>
  <si>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t>CLÁUSULA DE PROTECCION BANCARIA.</t>
  </si>
  <si>
    <t xml:space="preserve">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</si>
  <si>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COSTAS EN JUICIOS Y HONORARIOS PROFESIONALES</t>
  </si>
  <si>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20%</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</si>
  <si>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t>DEFINICION DE TRABAJADOR O EMPLEADO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</si>
  <si>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</si>
  <si>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DESIGNACION DE BIENES</t>
  </si>
  <si>
    <t>Los oferentes deben aceptar el título , nombre, denominación o nomenclatura con que el asegurado identifica o describe los bienes asegurados en sus registro o libros de comercio o contabilidad.</t>
  </si>
  <si>
    <t>EMPLEADOS TEMPORALES, OCASIONALES, TRANSITORIOS Y OTROS</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</si>
  <si>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</si>
  <si>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</si>
  <si>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 La cobertura se otorga de acuerdo con el sublímite único combinado abajo indicado.</t>
    </r>
  </si>
  <si>
    <t>GASTOS ADICIONALES PARA PAGO DE AUDITORES, REVISORES, CONTADORES Y ABOGADOS</t>
  </si>
  <si>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</si>
  <si>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La cobertura se otorga de acuerdo con el sublímite único combinado abajo indicado.</t>
    </r>
  </si>
  <si>
    <t xml:space="preserve">GASTOS PARA DEMOSTRAR EL SINIESTRO Y SU CUANTÍA </t>
  </si>
  <si>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La cobertura se otorga de acuerdo con el sublímite único combinado abajo indicado.</t>
    </r>
  </si>
  <si>
    <t>GASTOS POR 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</si>
  <si>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</si>
  <si>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MODIFICACION A CARGOS</t>
  </si>
  <si>
    <r>
      <t xml:space="preserve">Queda entendido, convenido y aceptado que si durante la vigencia de la presente póliza se presenta cambio de denominaciones a cargos, se consideran automáticamente incorporados a la póliza. Dichas reformas deberán ser notificadas a la compañía de seguros dentro de los </t>
    </r>
    <r>
      <rPr>
        <b/>
        <sz val="10"/>
        <rFont val="Arial Narrow"/>
        <family val="2"/>
      </rPr>
      <t>90 días</t>
    </r>
    <r>
      <rPr>
        <sz val="10"/>
        <rFont val="Arial Narrow"/>
        <family val="2"/>
      </rPr>
      <t xml:space="preserve">  siguientes a su innovación, con el fin de hacer los ajustes que se requieran.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</si>
  <si>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</si>
  <si>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</si>
  <si>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</si>
  <si>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</si>
  <si>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Queda entendido, convenido y aceptado, que la aseguradora indemnizará las pérdidas objeto de la respectiva cobertura, sin requerir fallo fiscal o penal.</t>
  </si>
  <si>
    <t>PERDIDAS OCASIONADAS POR EMPLEADOS DE CONTRATISTAS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</si>
  <si>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</si>
  <si>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PERDIDAS OCASIONADAS POR EMPLEADOS DE FIRMA ESPECIALIZADA INCLUYENDO CONTRATISTAS INDEPENDIENTES Y PERSONAS CON CONTRATO DE PRESTACION DE SERVICIOS</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</si>
  <si>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</si>
  <si>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rFont val="Arial Narrow"/>
        <family val="2"/>
      </rPr>
      <t>$10.000.000</t>
    </r>
    <r>
      <rPr>
        <sz val="10"/>
        <rFont val="Arial Narrow"/>
        <family val="2"/>
      </rPr>
      <t>.</t>
    </r>
    <r>
      <rPr>
        <b/>
        <sz val="10"/>
        <rFont val="Arial Narrow"/>
        <family val="2"/>
      </rPr>
      <t xml:space="preserve"> (Nota: el valor del sublímite para los faltantes de inventario corresponde al requerido por la Entidad por lo cual podrá ser aumentado pero no disminuido so pena de rechazo de la propuesta) </t>
    </r>
  </si>
  <si>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</si>
  <si>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</si>
  <si>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</si>
  <si>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</si>
  <si>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RESTABLECIMIENTO AUTOMÁTICO DEL VALOR ASEGURADO POR PAGO DE SINIESTRO</t>
  </si>
  <si>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 </t>
  </si>
  <si>
    <r>
      <t>Queda entendido, convenido y aceptado, que para las clausulas de honorarios profesionales de Abogados, Consultores, Auditores, Interventores, etc.; así como las clausulas denominadas "gastos adicionales" se establece un límite único combinado de</t>
    </r>
    <r>
      <rPr>
        <b/>
        <sz val="10"/>
        <rFont val="Arial Narrow"/>
        <family val="2"/>
      </rPr>
      <t xml:space="preserve"> $5.000.000 </t>
    </r>
    <r>
      <rPr>
        <sz val="10"/>
        <rFont val="Arial Narrow"/>
        <family val="2"/>
      </rPr>
      <t xml:space="preserve">evento / </t>
    </r>
    <r>
      <rPr>
        <b/>
        <sz val="10"/>
        <rFont val="Arial Narrow"/>
        <family val="2"/>
      </rPr>
      <t>$20.000.000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</si>
  <si>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PUNTAJE MEJORA EN CLAUSULAS OBLIGATORIAS (SUMATORIA DE 1 A 37/ 37)</t>
  </si>
  <si>
    <t xml:space="preserve">Gastos de Defensa: Bajo esta cobertura se reembolsan los gastos de defensa, que por concepto de procesos fiscales y/o penales deban incurrir los funcionarios que ejercen los cargos asegurados, siempre y cuando exista decisión definitiva que exonere de toda responsabilidad a los mismos. 
El límite que se reconocerán por concepto de estos gastos será del 10% del límite asegurado contratado.   
Para efectos del pago de los gastos de defensa, el funcionario deberá presentar previamente dos (2) cotizaciones de los honorarios del abogado, previo al inicio de la atención del proceso por parte del abogado </t>
  </si>
  <si>
    <t>PUNTAJE AMPAROS ADICIONALES (SUMATORIA DE 1 A 1/ 1)</t>
  </si>
  <si>
    <r>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t>
    </r>
    <r>
      <rPr>
        <b/>
        <sz val="10"/>
        <rFont val="Arial Narrow"/>
        <family val="2"/>
      </rPr>
      <t xml:space="preserve"> $50.000.000</t>
    </r>
    <r>
      <rPr>
        <sz val="10"/>
        <rFont val="Arial Narrow"/>
        <family val="2"/>
      </rPr>
      <t xml:space="preserve"> evento/vigencia.</t>
    </r>
    <r>
      <rPr>
        <b/>
        <sz val="10"/>
        <rFont val="Arial Narrow"/>
        <family val="2"/>
      </rPr>
      <t xml:space="preserve"> (Nota: el valor del límite corresponde al requerido por la Entidad por lo cual podrá ser aumentado pero no disminuido so pena de rechazo de la propuesta) </t>
    </r>
  </si>
  <si>
    <t>DESAPARICIONES MISTERIOSAS</t>
  </si>
  <si>
    <t xml:space="preserve">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Sublímite de $10.000.000 Evento/vigencia. </t>
  </si>
  <si>
    <t>EXTENSION DE COBERTURA Y CONTINUIDAD DE COBERTURA</t>
  </si>
  <si>
    <r>
      <t xml:space="preserve">No obstante lo que se diga en contrario en las condiciones generales de la póliza, por la presente cláusula se otorga amparo hasta </t>
    </r>
    <r>
      <rPr>
        <b/>
        <sz val="10"/>
        <rFont val="Arial Narrow"/>
        <family val="2"/>
      </rPr>
      <t>30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</si>
  <si>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PÉRDIDAS A TRAVÉS DE SISTEMAS COMPUTARIZADOS</t>
  </si>
  <si>
    <t>De acuerdo a las condiciones generales y particulares de la póliza se amparan las pérdidas y/o daños que se originen o sean ocasionados a través de sistemas computarizados.</t>
  </si>
  <si>
    <t>PERDIDAS OCASIONADAS POR MERMAS</t>
  </si>
  <si>
    <t>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</si>
  <si>
    <t>SELECCIÓN DE PROFESIONALES PARA LA DEFENSA</t>
  </si>
  <si>
    <t xml:space="preserve">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</si>
  <si>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PUNTAJE CLAUSULAS ADICIONALES (SUMATORIA DE 1 A 7)</t>
  </si>
  <si>
    <t xml:space="preserve">MEJOR VALOR ASEGURADO </t>
  </si>
  <si>
    <t xml:space="preserve">Se otorgará el puntaje señalado al oferente que proponga el mismo valor de prima y la misma vigencia establecida en la oferta básica, para la alternativa 2, y se otorgará la mitad del puntaje señalado al oferente que proponga el mismo valor de prima y la misma vigencia establecida en la oferta básica, para la alternativa 1. </t>
  </si>
  <si>
    <t>MAYOR CANTIDAD DE RESTABLECIMIENTOS AUTOMATICOS DE VALOR ASEGURADO POR PAGO DE SINIESTRO</t>
  </si>
  <si>
    <t>Se otorgará el puntaje señalado al oferente que ofrezca la mayor cantidad de restablecimientos automáticos del valor asegurado, sin ser inferiores a uno (1) ni superiores a cinco (5). Las demás propuestas se calificaran proporcionalmente.</t>
  </si>
  <si>
    <r>
      <t>CUADRO No.</t>
    </r>
    <r>
      <rPr>
        <b/>
        <sz val="10"/>
        <rFont val="Arial Narrow"/>
        <family val="2"/>
      </rPr>
      <t xml:space="preserve"> 6 </t>
    </r>
    <r>
      <rPr>
        <sz val="10"/>
        <rFont val="Arial Narrow"/>
        <family val="2"/>
      </rPr>
      <t xml:space="preserve"> - SEGURO DE RESPONSABILIDAD CIVIL EXTRACONTRACTUAL</t>
    </r>
  </si>
  <si>
    <t>Actividades deportivas, eventos sociales y culturales dentro o fuera de los predios.</t>
  </si>
  <si>
    <t>Avisos, vallas y letreros dentro y fuera de los predios.</t>
  </si>
  <si>
    <t>Contaminación Súbita y Accidental e imprevista. (Excluye contaminación paulatina).</t>
  </si>
  <si>
    <t>SI - Sublímite 40% del valor asegurado evento / vigencia</t>
  </si>
  <si>
    <t>Contratistas y Subcontratistas independientes. Esta cobertura opera en exceso de las pólizas del contratista o subcontratista.</t>
  </si>
  <si>
    <t>Daño Moral</t>
  </si>
  <si>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</si>
  <si>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t>SI - Sublímite $10.000.000 evento / $20.000.000 vigencia.</t>
  </si>
  <si>
    <t>Hurto de accesorios de vehículos en predios del asegurado</t>
  </si>
  <si>
    <t>SI - Sublímite 5% del valor asegurado evento / vigencia</t>
  </si>
  <si>
    <t>Operaciones de cargue y descargue bienes y mercancías, incluyendo aquellos de naturaleza azarosa o inflamable</t>
  </si>
  <si>
    <t>Pagos Suplementarios (Presentación de cauciones, Condena en costas e intereses de mora acumulados a cargo del asegurado, demás gastos razonables).</t>
  </si>
  <si>
    <t>SI - Sublímite 20% del valor asegurado evento / vigencia</t>
  </si>
  <si>
    <t>Participación del asegurado en Ferias y exposiciones Nacionales y Eventos relacionados   con su objeto social</t>
  </si>
  <si>
    <t>Posesión, uso y mantenimiento de depósitos, tanques y tuberías, ubicados o instalados dentro de los predios del asegurado.</t>
  </si>
  <si>
    <t>SI - Sublímite 10% del valor asegurado evento / 20% vigencia</t>
  </si>
  <si>
    <t>Predios labores y operaciones, (incluyendo daño y/o perjuicio patrimonial o extrapatrimonial)</t>
  </si>
  <si>
    <t>Productos y trabajos terminados</t>
  </si>
  <si>
    <t>SI - Sublímite 50% del valor asegurado evento / vigencia</t>
  </si>
  <si>
    <t>Propietarios, arrendatarios y poseedores</t>
  </si>
  <si>
    <t>Responsabilidad civil parqueaderos, incluyendo daños y/o hurto y/o hurto calificado a vehículos y sus accesorios de terceros y funcionarios en predios del asegurado.</t>
  </si>
  <si>
    <t>SI - Sublímite 30% del valor asegurado evento / vigencia</t>
  </si>
  <si>
    <t>Responsabilidad Civil Cruzada (Esta cobertura opera en exceso del valor indemnizado por las pólizas de los contratistas o subcontratistas).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</si>
  <si>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</si>
  <si>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generada por un incendio y/o explosión.</t>
  </si>
  <si>
    <t>Responsabilidad Civil Patronal.</t>
  </si>
  <si>
    <t>Responsabilidad civil por daños a bienes de empleados y visitantes, excluyendo dineros y joyas. Para que la cobertura opere se requiere demostrar el ingreso del bien al inmueble a través del registro en portería o mediante cualquier otro medio idóneo.</t>
  </si>
  <si>
    <t>Responsabilidad Civil por el uso de escoltas, personal de vigilancia. (Nota: En caso de firmas externas, esta cobertura operará en exceso de la póliza exigida para la empresa de vigilancia).</t>
  </si>
  <si>
    <t>Responsabilidad civil por el uso y/o posesión de vehículos no propios, incluidos los vehículos de los funcionarios en desarrollo de actividades para el asegurado.</t>
  </si>
  <si>
    <t>Responsabilidad civil por el uso y/o posesión de vehículos propios, esta cobertura opera en exceso de los amparos de responsabilidad civil extracontractual de la póliza de automóviles.</t>
  </si>
  <si>
    <t>Restaurantes, casinos , campos deportivos y cafeterías.</t>
  </si>
  <si>
    <t xml:space="preserve">Suministro de Alimentos y bebidas a terceros por el asegurado, o por contratistas, o por subcontratistas. </t>
  </si>
  <si>
    <t>Transporte de mercancías y demás bienes dentro y fuera de los predios, incluyendo aquellos de naturaleza azarosa o inflamable, necesarias para el cabal funcionamiento de la Entidad.</t>
  </si>
  <si>
    <t>Uso de armas de fuego por parte de vigilantes y funcionarios y errores de puntería. Nota: En caso de firmas externas, esta cobertura operará en exceso de la póliza exigida para la empresa de vigilancia.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</si>
  <si>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</si>
  <si>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</si>
  <si>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 o en cualquier parte del mundo cuando en desarrollo de actividades inherentes al asegurado causen daños a terceros. Excluye responsabilidad civil profesional.</t>
  </si>
  <si>
    <t>Viajes de funcionarios en comisión o estudio nacional o en el exterior.</t>
  </si>
  <si>
    <t>PUNTAJE MEJORA EN AMPAROS OBLIGATORIOS (SUMATORIA DE 1 A 31 / 31)</t>
  </si>
  <si>
    <t>Queda entendido, convenido y aceptado  que la compañía ampara la responsabilidad civil del asegurado que tenga origen en cualquier acto, instrucción u orden de autoridad competente.</t>
  </si>
  <si>
    <t>AMPARO AUTOMATICO PARA NUEVOS PREDIOS,  OPERACIONES Y/O ACTIVIDADES</t>
  </si>
  <si>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90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</si>
  <si>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</si>
  <si>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ANTICIPO DE INDEMNIZACION PARA GASTOS MÉDICOS 50% </t>
  </si>
  <si>
    <r>
      <t xml:space="preserve">Queda entendido, convenido y aceptado que en caso de presentarse un siniestro amparado bajo la presente póliza, que afecte la cobertura de gastos médicos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</si>
  <si>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 xml:space="preserve">ANTICIPO DE INDEMNIZACION POR ALIMENTOS O BEBIDAS 50% </t>
  </si>
  <si>
    <r>
      <t>Queda entendido, convenido y aceptado que en caso de presentarse un siniestro amparado bajo la presente póliza, que afecte la cobertura de alimentos y bebidas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</si>
  <si>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ASISTENCIA JURÍDICA EN PROCESOS CIVILES Y PENALES</t>
  </si>
  <si>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</si>
  <si>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$30.000.000 Evento/Vigencia. (Nota: el valor del límite corresponde al requerido por la Entidad por lo cual podrá ser aumentado pero no disminuido so pena de rechazo de la propuesta) </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</si>
  <si>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</si>
  <si>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EXTENSION DE COBERTURA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</si>
  <si>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</si>
  <si>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t>
    </r>
    <r>
      <rPr>
        <b/>
        <sz val="10"/>
        <rFont val="Arial Narrow"/>
        <family val="2"/>
      </rPr>
      <t>100% de los gastos demostrados</t>
    </r>
    <r>
      <rPr>
        <sz val="10"/>
        <rFont val="Arial Narrow"/>
        <family val="2"/>
      </rPr>
      <t xml:space="preserve"> </t>
    </r>
    <r>
      <rPr>
        <b/>
        <sz val="10"/>
        <rFont val="Arial Narrow"/>
        <family val="2"/>
      </rPr>
      <t xml:space="preserve">(Nota: el límite corresponde al requerido por la Entidad por lo cual podrá ser aumentado pero no disminuido so pena de rechazo de la propuesta) </t>
    </r>
  </si>
  <si>
    <t>GASTOS ADICIONALES PARA CAUCIONES Y COSTAS PROCESALES.</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</si>
  <si>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</si>
  <si>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GASTOS ADICIONALES PARA 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</si>
  <si>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 Sublímite 10% del valor asegurado. (Nota: el límite corresponde al requerido por la Entidad por lo cual podrá ser aumentado pero no disminuido so pena de rechazo de la propuesta) </t>
    </r>
  </si>
  <si>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</si>
  <si>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</si>
  <si>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</si>
  <si>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</si>
  <si>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el </t>
    </r>
    <r>
      <rPr>
        <b/>
        <sz val="10"/>
        <rFont val="Arial Narrow"/>
        <family val="2"/>
      </rPr>
      <t>50% del valor asegurado</t>
    </r>
    <r>
      <rPr>
        <sz val="10"/>
        <rFont val="Arial Narrow"/>
        <family val="2"/>
      </rPr>
      <t xml:space="preserve"> y por </t>
    </r>
    <r>
      <rPr>
        <b/>
        <sz val="10"/>
        <rFont val="Arial Narrow"/>
        <family val="2"/>
      </rPr>
      <t>dos (2) veces</t>
    </r>
    <r>
      <rPr>
        <sz val="10"/>
        <rFont val="Arial Narrow"/>
        <family val="2"/>
      </rPr>
      <t xml:space="preserve">. </t>
    </r>
  </si>
  <si>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</si>
  <si>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Honorarios de abogado y gastos de defensa</t>
  </si>
  <si>
    <t>Cobertura de lucro cesante para los terceros afectados</t>
  </si>
  <si>
    <t>Coberturas por disposiciones legales del Medio Ambiente</t>
  </si>
  <si>
    <t>Contaminación ambiental</t>
  </si>
  <si>
    <t>No subrogación a favor de empleados o contratistas.</t>
  </si>
  <si>
    <t>Responsabilidad Civil Contractual.</t>
  </si>
  <si>
    <t>Responsabilidad civil derivada de AMIT, HMACC.</t>
  </si>
  <si>
    <t>Responsabilidad Civil derivada de eventos de la naturaleza</t>
  </si>
  <si>
    <t>Responsabilidad civil derivada de montajes, construcciones y obras civiles para el mantenimiento, reparación  o ampliación de predios.</t>
  </si>
  <si>
    <t>Responsabilidad civil derivada de Terrorismo y Sabotaje</t>
  </si>
  <si>
    <t>RENUNCIA A LA  APLICACION DE INFRASEGURO O SUPRASEGURO</t>
  </si>
  <si>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</si>
  <si>
    <t>PUNTAJE CLAUSULAS ADICIONALES (SUMATORIA DE 1 A 3/ 3)</t>
  </si>
  <si>
    <t>Mayor exceso sobre la cobertura requerida para Daño Moral</t>
  </si>
  <si>
    <t>Se otorgará el puntaje señalado a la mayor cobertura ofrecida en exceso del permitido en el sublímite. Los demás exceso puntuarán de manera proporcional.</t>
  </si>
  <si>
    <t>Mayor exceso sobre la cobertura requerida para Gastos médicos incluyendo personal del asegurado</t>
  </si>
  <si>
    <t>Mayor exceso sobre la cobertura requerida para Responsabilidad Civil Cruzada</t>
  </si>
  <si>
    <t>Mayor exceso sobre la cobertura requerida para Productos y trabajos terminados.</t>
  </si>
  <si>
    <t>Mayor exceso sobre la cobertura requerida para Responsabilidad Civil Patronal</t>
  </si>
  <si>
    <r>
      <t>CUADRO No.</t>
    </r>
    <r>
      <rPr>
        <b/>
        <sz val="10"/>
        <rFont val="Arial Narrow"/>
        <family val="2"/>
      </rPr>
      <t xml:space="preserve"> 7 </t>
    </r>
    <r>
      <rPr>
        <sz val="10"/>
        <rFont val="Arial Narrow"/>
        <family val="2"/>
      </rPr>
      <t xml:space="preserve"> - SEGURO DE RESPONSABILIDAD CIVIL SERVIDORES PÚBLICOS</t>
    </r>
  </si>
  <si>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 CLAIMS MADE:) El sistema bajo el cual opera la presente póliza es por notificación de investigaciones y/o procesos por primera vez durante la vigencia de la póliza  derivados de hechos ocurridos en el periodo de retroactividad contratado)”</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</si>
  <si>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</si>
  <si>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SI 
El sublímite permitido será el previsto para cada alternativa y no se aceptan limitaciones por etapas del proceso o a tarifas del colegio de abogados.</t>
  </si>
  <si>
    <t xml:space="preserve">Otros costos procesales incluyendo gastos y costos por concepto de constitución de cauciones y pagos diferentes a honorarios profesionales de abogados en que deban incurrir los asegurados. </t>
  </si>
  <si>
    <t>SI 
$10.000.000 evento $20.000.000 vigencia.</t>
  </si>
  <si>
    <t>ACEPTACIÓN DE GASTOS JUDICIALES Y/O COSTOS DE DEFENSA DENTRO DE LOS SIETE (7)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</si>
  <si>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siete (7)</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aceptado por la Entidad por lo cual podrá ser disminuido pero no aumentado so pena de rechazo de la oferta).</t>
    </r>
  </si>
  <si>
    <t>AMPARO A LA RESPONSABILIDAD DE LOS FUNCIONARIOS ASEGURADOS QUE SE TRANSMITA POR MUERTE, INCAPACIDAD, INHABILITACION E INSOLVENCIA.</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</si>
  <si>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</si>
  <si>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AMPARO AUTOMÁTICO DE NUEVOS CARGOS</t>
  </si>
  <si>
    <r>
      <t>Queda entendido, convenido y aceptado que bajo la presente póliza se amparan los nuevos cargos creados, siempre que tengan la misma relación jerárquica de los ya existentes, para lo cual se comunicará dicha creación dentro de los</t>
    </r>
    <r>
      <rPr>
        <b/>
        <sz val="10"/>
        <rFont val="Arial Narrow"/>
        <family val="2"/>
      </rPr>
      <t xml:space="preserve"> 90 días</t>
    </r>
    <r>
      <rPr>
        <sz val="10"/>
        <rFont val="Arial Narrow"/>
        <family val="2"/>
      </rPr>
      <t xml:space="preserve"> siguientes a la misma.  El cobro de  la prima se efectuará a prorrata sobre los valores inicialmente pactados y número de días restantes para la finalización de la  póliza.</t>
    </r>
    <r>
      <rPr>
        <b/>
        <sz val="10"/>
        <rFont val="Arial Narrow"/>
        <family val="2"/>
      </rPr>
      <t xml:space="preserve"> (Nota: el número de días corresponde al requerido por lo cual podrá ser aumentado pero no disminuido so pena de rechazo de la oferta) </t>
    </r>
  </si>
  <si>
    <t>AMPARO AUTOMÁTICO PARA CARGOS PASADOS PRESENTES O FUTUROS</t>
  </si>
  <si>
    <t>Queda entendido, convenido y aceptado que se ampara automáticamente cualquier persona que desempeñe los cargos asegurados, señalados en el formulario de solicitud y los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</si>
  <si>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DE TRANSMISIÓN POR MUERTE</t>
  </si>
  <si>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lo cual podrá ser aumentado pero no disminuido so pena de rechazo de la oferta) </t>
    </r>
  </si>
  <si>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</si>
  <si>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 xml:space="preserve">(Nota: el porcentaje y el número de días corresponde al requerido por la Entidad por lo cual podrá ser aumentado pero no disminuido so pena de rechazo de la oferta) </t>
    </r>
  </si>
  <si>
    <t>ATENCIÓN DE REQUERIMIENTOS</t>
  </si>
  <si>
    <r>
      <t xml:space="preserve">La aseguradora se compromete a atender y responder las solicitudes que se efectúen en relación con el seguro, en un término de </t>
    </r>
    <r>
      <rPr>
        <b/>
        <sz val="10"/>
        <rFont val="Arial Narrow"/>
        <family val="2"/>
      </rPr>
      <t>tres (3)</t>
    </r>
    <r>
      <rPr>
        <sz val="10"/>
        <rFont val="Arial Narrow"/>
        <family val="2"/>
      </rPr>
      <t xml:space="preserve"> </t>
    </r>
    <r>
      <rPr>
        <b/>
        <sz val="10"/>
        <rFont val="Arial Narrow"/>
        <family val="2"/>
      </rPr>
      <t>días</t>
    </r>
    <r>
      <rPr>
        <sz val="10"/>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sz val="10"/>
        <rFont val="Arial Narrow"/>
        <family val="2"/>
      </rPr>
      <t>(NOTA: El número de días corresponde al aceptado por la Entidad por lo cual podrá ser disminuido pero no aumentado so pena de rechazo de la oferta).</t>
    </r>
  </si>
  <si>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</si>
  <si>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</si>
  <si>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Queda entendido, convenido y aceptado que se amparan las reclamaciones presentadas contra las personas aseguradas, aún  cuando el acto incorrecto generador de responsabilidad civil, se deba a una culpa grave, negligencia o falta de diligencia grave del asegurado.</t>
  </si>
  <si>
    <t>DEFINICION DE EVENTO</t>
  </si>
  <si>
    <t xml:space="preserve">Se entiende por evento una sola reclamación o proceso por una misma causa o acto incorrecto (acción u omisión) en donde pueden estar comprometidos varios servidores públicos asegurados. </t>
  </si>
  <si>
    <t>DESIGNACION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</si>
  <si>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</si>
  <si>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</si>
  <si>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</si>
  <si>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</si>
  <si>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EN CASO DE TERMINACIÓN Y NO RENOVACIÓN DE LA PÓLIZA</t>
  </si>
  <si>
    <r>
      <t xml:space="preserve">Queda entendido, convenido y aceptado que en virtud de la presente cláusula se extiende la cobertura de esta póliza por el periodo de </t>
    </r>
    <r>
      <rPr>
        <b/>
        <sz val="10"/>
        <rFont val="Arial Narrow"/>
        <family val="2"/>
      </rPr>
      <t>seis (6)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 xml:space="preserve">(Nota: el porcentaje y el valor del límite corresponde al mínimo requerido por la Entidad por lo cual podrán ser aumentados pero no disminuidos so pena de rechazo de la oferta)  </t>
    </r>
  </si>
  <si>
    <t>EXTENSIÓN DE COBERTURA PARA NUEVAS ENTIDADES</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</si>
  <si>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del 20%</t>
    </r>
    <r>
      <rPr>
        <sz val="10"/>
        <rFont val="Arial Narrow"/>
        <family val="2"/>
      </rPr>
      <t xml:space="preserve">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oferta) </t>
    </r>
  </si>
  <si>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</si>
  <si>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</si>
  <si>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 xml:space="preserve">Queda entendido, convenido y aceptado que si durante la vigencia de la presente póliza se presenta cambio de denominaciones a cargos, se consideran automáticamente incorporados a la póliza. </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</si>
  <si>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</si>
  <si>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</si>
  <si>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ANTICIPADO DE GASTOS DE DEFENSA</t>
  </si>
  <si>
    <t>Anticipado para todo tipo de procesos dentro del término previsto del artículo 1080 de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</si>
  <si>
    <t>PAGO DE HONORARIOS PROFESIONALES</t>
  </si>
  <si>
    <t>Queda entendido, convenido y aceptado que la aseguradora pagará los honorarios directamente al abogado designado para el caso o mediante reembolso, a elección del asegurado.</t>
  </si>
  <si>
    <r>
      <t xml:space="preserve">PERIODO DE RETROACTIVIDAD DESDE EL  </t>
    </r>
    <r>
      <rPr>
        <b/>
        <u val="single"/>
        <sz val="10"/>
        <rFont val="Arial Narrow"/>
        <family val="2"/>
      </rPr>
      <t>01/11/2012</t>
    </r>
    <r>
      <rPr>
        <u val="single"/>
        <sz val="10"/>
        <rFont val="Arial Narrow"/>
        <family val="2"/>
      </rPr>
      <t>.</t>
    </r>
  </si>
  <si>
    <r>
      <t xml:space="preserve">Por medio de la presente cláusula, el periodo de retroactividad de la póliza se otorga a partir del </t>
    </r>
    <r>
      <rPr>
        <b/>
        <u val="single"/>
        <sz val="10"/>
        <rFont val="Arial Narrow"/>
        <family val="2"/>
      </rPr>
      <t>01/11/2012</t>
    </r>
    <r>
      <rPr>
        <u val="single"/>
        <sz val="10"/>
        <rFont val="Arial Narrow"/>
        <family val="2"/>
      </rPr>
      <t>.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</si>
  <si>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</si>
  <si>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t>COBERTURA DE GASTOS DE DEFENSA EN PROCESOS PENALES MEDIANTE PAGO DIRECTO Y NO MEDIANTE REEMBOLSO AL FINALIZAR EL PROCESO.</t>
  </si>
  <si>
    <t>Se otorgará el puntaje señalado al proponente que ofrezca amparar los gastos de defensa en procesos penales mediante el pago directo al abogado y no mediante reembolso al finalizar el proceso. En el evento en que se condene al funcionario asegurado a título de dolo, la aseguradora podrá repetir en contra del funcionario por los valores pagados por tal concepto.</t>
  </si>
  <si>
    <t>MAYOR VALOR ASEGURADO PARA LOS GASTOS DE DEFENSA</t>
  </si>
  <si>
    <t>Se otorgará el puntaje señalado al proponente que ofrezca un mayor límite asegurado adicional al básico requerido, con el presupuesto asignado, para el amparo de responsabilidad civil de servidores públicos. El proponente deberá indicar expresamente el valor del límite adicional al básico que oferta en gastos de defensa, a los demás se les asignará la mitad del puntaje.</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</si>
  <si>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</si>
  <si>
    <t>BONO DE RETORNO POR EXPERIENCIA SINIESTRAL</t>
  </si>
  <si>
    <t>La Aseguradora reconocerá a la Entidad Asegurada una devolución sobre la prima recaudada del periodo (sin IVA), del valor calculado sobre el valor positivo que resulte de aplicar la siguiente formula:
B = 0.08 (0,60 P - S)
Donde: 
B = Bonificación de retorno por experiencia siniestral.
P = Primas recaudadas del periodo.
S = Siniestros que afecten la póliza (Pagados + Pendientes del periodo)
Los siniestros a los que se refiere la fórmula arriba indicada, serán registrados siempre que la fecha de su aviso a la aseguradora corresponda a la vigencia objeto del cálculo. Los siniestros a los que se refiere la fórmula arriba indicada, serán registrados siempre que la fecha de su aviso a la aseguradora corresponda a la vigencia objeto del cálculo.</t>
  </si>
  <si>
    <t>ELIMINACION DE LA EXCLUSION DE IMPUTACIONES POR INJURIA O CALUMNIA</t>
  </si>
  <si>
    <t xml:space="preserve">Queda entendido, convenido y aceptado que a través de la presente cláusula se elimina la exclusión de imputaciones por injuria o calumnia </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</si>
  <si>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</si>
  <si>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</si>
  <si>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NO APLICACIÓN DE CONTROL DE SINIESTROS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</si>
  <si>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</si>
  <si>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</si>
  <si>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</si>
  <si>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</si>
  <si>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</si>
  <si>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</si>
  <si>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 xml:space="preserve">PAGO DE INDEMNIZACIONES </t>
  </si>
  <si>
    <t>Queda entendido, convenido y aceptado que la compañía efectuará las indemnizaciones por concepto de perjuicios patrimoniales, antes del fallo de una acción de repetición o una vez se produzca el llamamiento en garantía con fines de repetición.</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</si>
  <si>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</si>
  <si>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</si>
  <si>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PERIODO DE RETROACTIVIDAD SIN LIMITE</t>
  </si>
  <si>
    <t>Por medio de la presente cláusula, el periodo de retroactividad de la póliza se otorga sin límite en el tiempo.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</si>
  <si>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Se entenderá restablecido automáticamente el valor asegurado, desde el momento del siniestro, que afecte la presente póliza, en el importe de la indemnización pagada o reconocida por la compañía. Dicho restablecimiento se efectuará con cobro de prima adicional por una sola vez.</t>
  </si>
  <si>
    <t>PUNTAJE CLAUSULAS ADICIONALES (SUMATORIA DE 1 A 14/14)</t>
  </si>
  <si>
    <t>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así como por Juicios de Responsabilidad Fiscal y acciones de repetición iniciadas por el tomador en contra de los servidores públicos asegurados.
Queda aclarado y convenido que para efectos de este amparo no opera la condición de retroactividad ilimitada.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</si>
  <si>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</si>
  <si>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</si>
  <si>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Gastos de Defensa  para las imputaciones por injuria y calumnia.</t>
  </si>
  <si>
    <r>
      <t xml:space="preserve">Gastos de defensa para investigaciones por multas y sanciones: </t>
    </r>
    <r>
      <rPr>
        <b/>
        <sz val="10"/>
        <rFont val="Arial Narrow"/>
        <family val="2"/>
      </rPr>
      <t>Sublimite $20.000.000</t>
    </r>
    <r>
      <rPr>
        <sz val="10"/>
        <rFont val="Arial Narrow"/>
        <family val="2"/>
      </rPr>
      <t xml:space="preserve"> por persona en cada proceso y </t>
    </r>
    <r>
      <rPr>
        <b/>
        <sz val="10"/>
        <rFont val="Arial Narrow"/>
        <family val="2"/>
      </rPr>
      <t>$100.000.000 vigencia</t>
    </r>
  </si>
  <si>
    <t>Gastos de defensa para investigaciones por silencios administrativos positivos.</t>
  </si>
  <si>
    <r>
      <t xml:space="preserve">Gastos y costas judiciales por honorarios profesionales en reclamaciones que se generen con ocasión de citaciones a audiencias de conciliación extrajudicial ante la autoridad judicial o entes debidamente facultados para celebrarlas. </t>
    </r>
    <r>
      <rPr>
        <b/>
        <sz val="10"/>
        <rFont val="Arial Narrow"/>
        <family val="2"/>
      </rPr>
      <t>Sublímite $20.000.000 por persona y $100.000.000 vigencia</t>
    </r>
  </si>
  <si>
    <t>Limitación de la Cobertura de Reclamaciones Laborales: 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La cobertura se extenderá a los perjuicios morales y trastornos emocionales, siempre y cuando se encuentren debidamente cuantificados y en todo caso sin superar el límite de cobertura indicado en la póliza, para tal efecto deberá existir sentencia condenatoria de un juez de la república. No constituye reclamaciones de carácter laboral amparadas bajo la presente póliza, las que tengan por objeto el reconocimiento de salarios, prestaciones, indemnizaciones y demás retribuciones o compensaciones de carácter económico emanadas de un contrato de trabajo.</t>
  </si>
  <si>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</si>
  <si>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Multas, sanciones administrativas o indemnizaciones  impuestas por la Entidad o por cualquier organismo oficial, incluyendo Contraloría, Fiscalía, Procuraduría, Defensoría o Veeduría. Siempre que la acción que se da origen a la multa, sanción administrativa o indemnización, no haya sido cometida con dolo</t>
  </si>
  <si>
    <t>LA PREVISORA S.A. COMPAÑÍA DE SEGUROS</t>
  </si>
  <si>
    <t>INFORME DE EVALUACIÓN TECNICA Y ECONOMICA  - PROCESO DE CONTRATACIÓN SELECCIÓN ABREVIADA DE MENOR CUANTÍA No. DNDA 029-2015</t>
  </si>
  <si>
    <t>PROPONENTE No 1
LA PREVISORA S.A. COMPAÑÍA DE SEGUROS</t>
  </si>
  <si>
    <r>
      <t xml:space="preserve">CUADRO No. </t>
    </r>
    <r>
      <rPr>
        <b/>
        <sz val="10"/>
        <rFont val="Arial Narrow"/>
        <family val="2"/>
      </rPr>
      <t>8</t>
    </r>
    <r>
      <rPr>
        <sz val="10"/>
        <rFont val="Arial Narrow"/>
        <family val="2"/>
      </rPr>
      <t xml:space="preserve"> - ATENCION, TRAMITE Y PAGO DE SINIESTROS</t>
    </r>
  </si>
  <si>
    <r>
      <t xml:space="preserve">CUADRO No. </t>
    </r>
    <r>
      <rPr>
        <b/>
        <sz val="10"/>
        <rFont val="Arial Narrow"/>
        <family val="2"/>
      </rPr>
      <t xml:space="preserve">9 </t>
    </r>
    <r>
      <rPr>
        <sz val="10"/>
        <rFont val="Arial Narrow"/>
        <family val="2"/>
      </rPr>
      <t>- RESUMEN GENERAL DE PUNTAJES</t>
    </r>
  </si>
  <si>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90 días </t>
    </r>
    <r>
      <rPr>
        <sz val="10"/>
        <rFont val="Arial Narrow"/>
        <family val="2"/>
      </rPr>
      <t xml:space="preserve">comunes contados a partir de la finalización de estas modificaciones, si estas constituyen agravación de los riesgos. </t>
    </r>
    <r>
      <rPr>
        <b/>
        <sz val="10"/>
        <rFont val="Arial Narrow"/>
        <family val="2"/>
      </rPr>
      <t>Sublímite $500.000.000 evento/ vigencia</t>
    </r>
    <r>
      <rPr>
        <sz val="10"/>
        <rFont val="Arial Narrow"/>
        <family val="2"/>
      </rPr>
      <t xml:space="preserve"> </t>
    </r>
    <r>
      <rPr>
        <b/>
        <sz val="10"/>
        <rFont val="Arial Narrow"/>
        <family val="2"/>
      </rPr>
      <t xml:space="preserve">(Nota: el plazo corresponde al requerido por la Entidad por lo cual podrá ser aumentado pero no disminuido so pena de rechazo de la propuesta) </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</si>
  <si>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sz val="10"/>
        <rFont val="Arial Narrow"/>
        <family val="2"/>
      </rPr>
      <t xml:space="preserve">$100.000.000 evento / $300.000.000 vigencia (Nota: el valor del límite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</si>
  <si>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$200.000.000 mensuales</t>
    </r>
    <r>
      <rPr>
        <sz val="10"/>
        <rFont val="Arial Narrow"/>
        <family val="2"/>
      </rPr>
      <t xml:space="preserve"> y por un periodo 6 meses. </t>
    </r>
    <r>
      <rPr>
        <b/>
        <sz val="10"/>
        <rFont val="Arial Narrow"/>
        <family val="2"/>
      </rPr>
      <t>(Nota: el valor del límite corresponde al mínimo requerido por lo cual podrá ser aumentado pero no disminuido so pena de rechazo del ramo)</t>
    </r>
  </si>
  <si>
    <t>PUNTAJE AMPAROS ADICIONALES (SUMATORIA DE 1 A 3 / 3)</t>
  </si>
  <si>
    <t>NO SE OTORGA</t>
  </si>
  <si>
    <t>1% DEL VALOR DE LA PÉRDIDA SIN MÍNIMO</t>
  </si>
  <si>
    <t>Condiciones Previsora</t>
  </si>
  <si>
    <t>PUNTAJE MEJORA EN AMPAROS OBLIGATORIOS (SUMATORIA DE 1 A 14 / 14)</t>
  </si>
  <si>
    <t>PUNTAJE AMPAROS ADICIONALES (SUMATORIA DE 1 A 4 / 4)</t>
  </si>
  <si>
    <t>DESCRIPCION</t>
  </si>
  <si>
    <t>SIN DEDUCIBLES</t>
  </si>
  <si>
    <t>PUNTAJE MEJORA EN CLAUSULAS OBLIGATORIAS (SUMATORIA DE 1 A 28 / 28)</t>
  </si>
  <si>
    <t>PUNTAJE CONDICIONES ESPECIALES (SUMATORIA DE 1 A 6)</t>
  </si>
  <si>
    <t>PUNTAJE MEJORA EN CLAUSULAS OBLIGATORIAS (SUMATORIA DE 1 A 30 / 30)</t>
  </si>
  <si>
    <t>Gastos de Defensa:</t>
  </si>
  <si>
    <t xml:space="preserve">Sin limitarse la cobertura por etapas del proceso. El sublímite para gastos de defensa forma parte del valor asegurado y no en adición a este. </t>
  </si>
  <si>
    <t>Oferta Básica: $120.000.000 Evento/Vigencia</t>
  </si>
  <si>
    <t xml:space="preserve">$20.000.000 por persona en cada proceso </t>
  </si>
  <si>
    <t>$60.000.000 por persona en la vigencia</t>
  </si>
  <si>
    <t xml:space="preserve">$40.000.000 por evento   </t>
  </si>
  <si>
    <t xml:space="preserve">$60.000.000 por vigencia para todos los eventos      </t>
  </si>
  <si>
    <t xml:space="preserve">308 DIAS </t>
  </si>
  <si>
    <t xml:space="preserve">310 DIAS </t>
  </si>
  <si>
    <r>
      <t>CUADRO No.</t>
    </r>
    <r>
      <rPr>
        <b/>
        <sz val="10"/>
        <rFont val="Arial Narrow"/>
        <family val="2"/>
      </rPr>
      <t xml:space="preserve"> 10</t>
    </r>
    <r>
      <rPr>
        <sz val="10"/>
        <rFont val="Arial Narrow"/>
        <family val="2"/>
      </rPr>
      <t xml:space="preserve"> - RESUMEN DE PUNTAJES TOTALES Y PRIMAS</t>
    </r>
  </si>
  <si>
    <r>
      <rPr>
        <b/>
        <sz val="10"/>
        <rFont val="Arial"/>
        <family val="2"/>
      </rPr>
      <t xml:space="preserve">SANDRA LUCÍA RODRÍGUEZ BOHÓRQUEZ  </t>
    </r>
    <r>
      <rPr>
        <sz val="10"/>
        <rFont val="Arial"/>
        <family val="2"/>
      </rPr>
      <t xml:space="preserve"> 
Subdirectora Administrativa          </t>
    </r>
  </si>
  <si>
    <r>
      <rPr>
        <b/>
        <sz val="10"/>
        <rFont val="Arial"/>
        <family val="2"/>
      </rPr>
      <t>MANUEL MORA CUELLAR</t>
    </r>
    <r>
      <rPr>
        <sz val="10"/>
        <rFont val="Arial"/>
        <family val="2"/>
      </rPr>
      <t xml:space="preserve">
Jefe Oficina Asesora Jurídica</t>
    </r>
  </si>
  <si>
    <r>
      <rPr>
        <b/>
        <sz val="10"/>
        <rFont val="Arial"/>
        <family val="2"/>
      </rPr>
      <t>ELIANA FERREIRA ARCINIEGAS</t>
    </r>
    <r>
      <rPr>
        <sz val="10"/>
        <rFont val="Arial"/>
        <family val="2"/>
      </rPr>
      <t xml:space="preserve">
Contadora de la DNDA</t>
    </r>
  </si>
  <si>
    <r>
      <rPr>
        <b/>
        <sz val="10"/>
        <rFont val="Arial"/>
        <family val="2"/>
      </rPr>
      <t xml:space="preserve">OSCAR ANDRÉS GUASCA CASTRO 
</t>
    </r>
    <r>
      <rPr>
        <sz val="10"/>
        <rFont val="Arial"/>
        <family val="2"/>
      </rPr>
      <t>Coordinador Almacén, Bienes e Inventarios</t>
    </r>
  </si>
  <si>
    <r>
      <rPr>
        <b/>
        <sz val="10"/>
        <rFont val="Arial"/>
        <family val="2"/>
      </rPr>
      <t>GLORIA RAQUEL TRIVIÑO GUZMÁN</t>
    </r>
    <r>
      <rPr>
        <sz val="10"/>
        <rFont val="Arial"/>
        <family val="2"/>
      </rPr>
      <t xml:space="preserve">
Coordinadora Grupo de Compras
</t>
    </r>
  </si>
</sst>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_-;\-* #,##0\ _€_-;_-* &quot;-&quot;\ _€_-;_-@_-"/>
    <numFmt numFmtId="173" formatCode="_ &quot;$&quot;\ * #,##0.00_ ;_ &quot;$&quot;\ * \-#,##0.00_ ;_ &quot;$&quot;\ * &quot;-&quot;??_ ;_ @_ "/>
    <numFmt numFmtId="174" formatCode="_-[$€-2]* #,##0.00_-;\-[$€-2]* #,##0.00_-;_-[$€-2]* &quot;-&quot;??_-"/>
    <numFmt numFmtId="175" formatCode="[$$-240A]\ #,##0"/>
    <numFmt numFmtId="176" formatCode="&quot;$&quot;\ #,##0"/>
    <numFmt numFmtId="177" formatCode="&quot;$&quot;#,##0"/>
    <numFmt numFmtId="178" formatCode="_-[$€-2]* #,##0.00_-;\-[$€-2]* #,##0.00_-;_-[$€-2]* \-??_-"/>
    <numFmt numFmtId="179" formatCode="_-* #,##0.00_-;\-* #,##0.00_-;_-* \-??_-;_-@_-"/>
    <numFmt numFmtId="180" formatCode="_ * #,##0.00_ ;_ * \-#,##0.00_ ;_ * &quot;-&quot;??_ ;_ @_ "/>
    <numFmt numFmtId="181" formatCode="_ * #,##0.00_ ;_ * \-#,##0.00_ ;_ * \-??_ ;_ @_ "/>
    <numFmt numFmtId="182" formatCode="_ &quot;$ &quot;* #,##0.00_ ;_ &quot;$ &quot;* \-#,##0.00_ ;_ &quot;$ &quot;* \-??_ ;_ @_ "/>
    <numFmt numFmtId="183" formatCode="_-\$* #,##0.00_-;&quot;-$&quot;* #,##0.00_-;_-\$* \-??_-;_-@_-"/>
    <numFmt numFmtId="184" formatCode="_-[$$-80A]* #,##0.00_-;\-[$$-80A]* #,##0.00_-;_-[$$-80A]* &quot;-&quot;??_-;_-@_-"/>
    <numFmt numFmtId="185" formatCode="_-[$$-80A]* #,##0_-;\-[$$-80A]* #,##0_-;_-[$$-80A]* &quot;-&quot;??_-;_-@_-"/>
    <numFmt numFmtId="186" formatCode="#,##0.0"/>
    <numFmt numFmtId="187" formatCode="[$-C0A]d\ &quot;de&quot;\ mmmm\ &quot;de&quot;\ yyyy;@"/>
    <numFmt numFmtId="188" formatCode="_-&quot;$&quot;* #,##0_-;\-&quot;$&quot;* #,##0_-;_-&quot;$&quot;* &quot;-&quot;??_-;_-@_-"/>
    <numFmt numFmtId="189" formatCode="&quot;$&quot;#,##0.00"/>
    <numFmt numFmtId="190" formatCode="0.000"/>
    <numFmt numFmtId="191" formatCode="0.0000"/>
    <numFmt numFmtId="192" formatCode="&quot;$&quot;\ #,##0.0"/>
  </numFmts>
  <fonts count="60">
    <font>
      <sz val="10"/>
      <name val="Arial"/>
      <family val="0"/>
    </font>
    <font>
      <sz val="10"/>
      <name val="Arial Narrow"/>
      <family val="2"/>
    </font>
    <font>
      <b/>
      <sz val="10"/>
      <name val="Arial Narrow"/>
      <family val="2"/>
    </font>
    <font>
      <u val="single"/>
      <sz val="10"/>
      <color indexed="12"/>
      <name val="Arial"/>
      <family val="2"/>
    </font>
    <font>
      <u val="single"/>
      <sz val="10"/>
      <color indexed="36"/>
      <name val="Arial"/>
      <family val="2"/>
    </font>
    <font>
      <sz val="10"/>
      <color indexed="9"/>
      <name val="Arial Narrow"/>
      <family val="2"/>
    </font>
    <font>
      <sz val="11"/>
      <color indexed="8"/>
      <name val="Calibri"/>
      <family val="2"/>
    </font>
    <font>
      <sz val="12"/>
      <name val="Arial Narrow"/>
      <family val="2"/>
    </font>
    <font>
      <sz val="8"/>
      <name val="Arial"/>
      <family val="2"/>
    </font>
    <font>
      <b/>
      <sz val="10"/>
      <color indexed="8"/>
      <name val="Arial Narrow"/>
      <family val="2"/>
    </font>
    <font>
      <b/>
      <sz val="12"/>
      <name val="Arial Narrow"/>
      <family val="2"/>
    </font>
    <font>
      <b/>
      <sz val="10"/>
      <name val="Arial"/>
      <family val="2"/>
    </font>
    <font>
      <b/>
      <sz val="10"/>
      <color indexed="10"/>
      <name val="Arial Narrow"/>
      <family val="2"/>
    </font>
    <font>
      <sz val="10"/>
      <color indexed="10"/>
      <name val="Arial Narrow"/>
      <family val="2"/>
    </font>
    <font>
      <b/>
      <sz val="14"/>
      <name val="Arial Narrow"/>
      <family val="2"/>
    </font>
    <font>
      <b/>
      <sz val="20"/>
      <name val="Arial Narrow"/>
      <family val="2"/>
    </font>
    <font>
      <b/>
      <sz val="8"/>
      <color indexed="10"/>
      <name val="Arial Narrow"/>
      <family val="2"/>
    </font>
    <font>
      <b/>
      <sz val="8"/>
      <name val="Arial Narrow"/>
      <family val="2"/>
    </font>
    <font>
      <u val="single"/>
      <sz val="10"/>
      <name val="Arial Narrow"/>
      <family val="2"/>
    </font>
    <font>
      <b/>
      <u val="single"/>
      <sz val="10"/>
      <name val="Arial Narrow"/>
      <family val="2"/>
    </font>
    <font>
      <i/>
      <sz val="10"/>
      <name val="Arial Narrow"/>
      <family val="2"/>
    </font>
    <font>
      <b/>
      <i/>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b/>
      <sz val="10"/>
      <color rgb="FFFF0000"/>
      <name val="Arial Narrow"/>
      <family val="2"/>
    </font>
    <font>
      <sz val="10"/>
      <color rgb="FF000000"/>
      <name val="Arial Narrow"/>
      <family val="2"/>
    </font>
    <font>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right style="medium"/>
      <top style="medium"/>
      <bottom/>
    </border>
    <border>
      <left style="medium"/>
      <right style="medium"/>
      <top style="medium"/>
      <bottom style="thin"/>
    </border>
    <border>
      <left style="medium"/>
      <right/>
      <top style="medium"/>
      <bottom/>
    </border>
    <border>
      <left style="medium"/>
      <right>
        <color indexed="63"/>
      </right>
      <top style="medium"/>
      <bottom style="thin"/>
    </border>
    <border>
      <left/>
      <right style="medium"/>
      <top style="medium"/>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right/>
      <top style="medium"/>
      <bottom style="medium"/>
    </border>
    <border>
      <left/>
      <right style="medium"/>
      <top style="medium"/>
      <bottom style="medium"/>
    </border>
    <border>
      <left/>
      <right/>
      <top style="medium"/>
      <bottom/>
    </border>
    <border>
      <left style="medium"/>
      <right>
        <color indexed="63"/>
      </right>
      <top>
        <color indexed="63"/>
      </top>
      <bottom>
        <color indexed="63"/>
      </bottom>
    </border>
    <border>
      <left/>
      <right style="medium"/>
      <top>
        <color indexed="63"/>
      </top>
      <bottom/>
    </border>
    <border>
      <left style="thin"/>
      <right style="thin"/>
      <top>
        <color indexed="63"/>
      </top>
      <bottom>
        <color indexed="63"/>
      </bottom>
    </border>
    <border>
      <left style="thin">
        <color indexed="8"/>
      </left>
      <right/>
      <top>
        <color indexed="63"/>
      </top>
      <bottom style="thin">
        <color indexed="8"/>
      </bottom>
    </border>
    <border>
      <left/>
      <right style="thin">
        <color indexed="8"/>
      </right>
      <top/>
      <bottom style="thin">
        <color indexed="8"/>
      </bottom>
    </border>
    <border>
      <left/>
      <right style="thin">
        <color indexed="8"/>
      </right>
      <top style="thin"/>
      <bottom style="thin"/>
    </border>
    <border>
      <left>
        <color indexed="63"/>
      </left>
      <right>
        <color indexed="63"/>
      </right>
      <top style="thin"/>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15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4"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4"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4"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80"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5"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9"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4" fontId="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6"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495">
    <xf numFmtId="0" fontId="0" fillId="0" borderId="0" xfId="0" applyAlignment="1">
      <alignment/>
    </xf>
    <xf numFmtId="0" fontId="1" fillId="0" borderId="10" xfId="0" applyFont="1" applyFill="1" applyBorder="1" applyAlignment="1">
      <alignment horizontal="justify"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33" borderId="0" xfId="1240" applyFont="1" applyFill="1" applyBorder="1" applyAlignment="1">
      <alignment vertical="center"/>
      <protection/>
    </xf>
    <xf numFmtId="0" fontId="1" fillId="33" borderId="0" xfId="1240" applyFont="1" applyFill="1" applyBorder="1" applyAlignment="1">
      <alignment vertical="center"/>
      <protection/>
    </xf>
    <xf numFmtId="0" fontId="1" fillId="33" borderId="11" xfId="1240" applyFont="1" applyFill="1" applyBorder="1" applyAlignment="1">
      <alignment horizontal="center" vertical="center"/>
      <protection/>
    </xf>
    <xf numFmtId="0" fontId="1" fillId="33" borderId="0" xfId="1240" applyFont="1" applyFill="1" applyAlignment="1">
      <alignment horizontal="center" vertical="center"/>
      <protection/>
    </xf>
    <xf numFmtId="0" fontId="5" fillId="33" borderId="0" xfId="1240" applyFont="1" applyFill="1" applyBorder="1" applyAlignment="1">
      <alignment horizontal="center" vertical="center"/>
      <protection/>
    </xf>
    <xf numFmtId="0" fontId="1" fillId="33" borderId="10" xfId="1250" applyFont="1" applyFill="1" applyBorder="1" applyAlignment="1" applyProtection="1">
      <alignment horizontal="center" vertical="center" wrapText="1"/>
      <protection locked="0"/>
    </xf>
    <xf numFmtId="0" fontId="1" fillId="0" borderId="0" xfId="1240" applyFont="1" applyFill="1" applyAlignment="1">
      <alignment horizontal="center" vertical="center"/>
      <protection/>
    </xf>
    <xf numFmtId="0" fontId="1" fillId="0" borderId="10" xfId="1240" applyFont="1" applyFill="1" applyBorder="1" applyAlignment="1">
      <alignment horizontal="center" vertical="center"/>
      <protection/>
    </xf>
    <xf numFmtId="0" fontId="2" fillId="0" borderId="0" xfId="1240" applyFont="1" applyFill="1" applyAlignment="1">
      <alignment vertical="center"/>
      <protection/>
    </xf>
    <xf numFmtId="0" fontId="1" fillId="0" borderId="0" xfId="1240" applyFont="1" applyFill="1" applyAlignment="1">
      <alignment vertical="center"/>
      <protection/>
    </xf>
    <xf numFmtId="0" fontId="1" fillId="33" borderId="0" xfId="1240" applyFont="1" applyFill="1" applyBorder="1" applyAlignment="1">
      <alignment horizontal="center" vertical="center"/>
      <protection/>
    </xf>
    <xf numFmtId="0" fontId="1" fillId="0" borderId="10" xfId="1250" applyFont="1" applyFill="1" applyBorder="1" applyAlignment="1">
      <alignment horizontal="center" vertical="center" wrapText="1"/>
      <protection/>
    </xf>
    <xf numFmtId="0" fontId="1" fillId="33" borderId="0" xfId="1240" applyFont="1" applyFill="1" applyBorder="1" applyAlignment="1">
      <alignment horizontal="center" vertical="center"/>
      <protection/>
    </xf>
    <xf numFmtId="0" fontId="2" fillId="33" borderId="10" xfId="1240" applyFont="1" applyFill="1" applyBorder="1" applyAlignment="1">
      <alignment horizontal="center" vertical="center" wrapText="1"/>
      <protection/>
    </xf>
    <xf numFmtId="0" fontId="1" fillId="0" borderId="12" xfId="0" applyFont="1" applyFill="1" applyBorder="1" applyAlignment="1">
      <alignment horizontal="justify" vertical="center" wrapText="1"/>
    </xf>
    <xf numFmtId="0" fontId="1" fillId="33" borderId="13" xfId="1240" applyFont="1" applyFill="1" applyBorder="1" applyAlignment="1">
      <alignment horizontal="center" vertical="center"/>
      <protection/>
    </xf>
    <xf numFmtId="0" fontId="1" fillId="33" borderId="0" xfId="1240" applyFont="1" applyFill="1" applyBorder="1" applyAlignment="1">
      <alignment horizontal="center" vertical="center"/>
      <protection/>
    </xf>
    <xf numFmtId="0" fontId="1" fillId="0" borderId="14" xfId="0" applyFont="1" applyFill="1" applyBorder="1" applyAlignment="1">
      <alignment horizontal="justify" vertical="center" wrapText="1"/>
    </xf>
    <xf numFmtId="0" fontId="2" fillId="33" borderId="10" xfId="1240" applyFont="1" applyFill="1" applyBorder="1" applyAlignment="1">
      <alignment horizontal="center" vertical="center" textRotation="90" wrapText="1"/>
      <protection/>
    </xf>
    <xf numFmtId="0" fontId="1" fillId="33" borderId="0" xfId="1240" applyFont="1" applyFill="1" applyBorder="1" applyAlignment="1">
      <alignment horizontal="center" vertical="center"/>
      <protection/>
    </xf>
    <xf numFmtId="0" fontId="2" fillId="0" borderId="0" xfId="1240" applyFont="1" applyFill="1" applyAlignment="1">
      <alignment horizontal="center" vertical="center"/>
      <protection/>
    </xf>
    <xf numFmtId="0" fontId="2" fillId="0" borderId="10" xfId="1386" applyFont="1" applyFill="1" applyBorder="1" applyAlignment="1">
      <alignment horizontal="center" vertical="center" textRotation="90" wrapText="1"/>
    </xf>
    <xf numFmtId="0" fontId="1" fillId="0" borderId="0" xfId="1386" applyFont="1" applyFill="1" applyAlignment="1">
      <alignment horizontal="center" vertical="center"/>
    </xf>
    <xf numFmtId="0" fontId="2" fillId="0" borderId="15" xfId="1386" applyFont="1" applyFill="1" applyBorder="1" applyAlignment="1">
      <alignment horizontal="center" vertical="center" textRotation="90" wrapText="1"/>
    </xf>
    <xf numFmtId="0" fontId="1" fillId="0" borderId="10" xfId="1386" applyFont="1" applyFill="1" applyBorder="1" applyAlignment="1">
      <alignment horizontal="center" vertical="center"/>
    </xf>
    <xf numFmtId="0" fontId="1" fillId="33" borderId="10"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33" borderId="10" xfId="1240" applyFont="1" applyFill="1" applyBorder="1" applyAlignment="1">
      <alignment horizontal="center" vertical="center"/>
      <protection/>
    </xf>
    <xf numFmtId="1" fontId="1" fillId="33" borderId="10" xfId="1240" applyNumberFormat="1" applyFont="1" applyFill="1" applyBorder="1" applyAlignment="1">
      <alignment horizontal="center" vertical="center"/>
      <protection/>
    </xf>
    <xf numFmtId="177" fontId="1" fillId="33" borderId="10" xfId="1240" applyNumberFormat="1" applyFont="1" applyFill="1" applyBorder="1" applyAlignment="1">
      <alignment vertical="center"/>
      <protection/>
    </xf>
    <xf numFmtId="0" fontId="10" fillId="33" borderId="0" xfId="1250" applyFont="1" applyFill="1" applyAlignment="1">
      <alignment vertical="center"/>
      <protection/>
    </xf>
    <xf numFmtId="0" fontId="2" fillId="33" borderId="0" xfId="1250" applyFont="1" applyFill="1" applyAlignment="1">
      <alignment vertical="center"/>
      <protection/>
    </xf>
    <xf numFmtId="0" fontId="1" fillId="33" borderId="0" xfId="1250" applyFont="1" applyFill="1" applyAlignment="1">
      <alignment vertical="center"/>
      <protection/>
    </xf>
    <xf numFmtId="2" fontId="2" fillId="33" borderId="10" xfId="1250" applyNumberFormat="1" applyFont="1" applyFill="1" applyBorder="1" applyAlignment="1">
      <alignment horizontal="center" vertical="center"/>
      <protection/>
    </xf>
    <xf numFmtId="2" fontId="1" fillId="33" borderId="10" xfId="1250" applyNumberFormat="1" applyFont="1" applyFill="1" applyBorder="1" applyAlignment="1">
      <alignment horizontal="center" vertical="center"/>
      <protection/>
    </xf>
    <xf numFmtId="0" fontId="1" fillId="33" borderId="0" xfId="1250" applyFont="1" applyFill="1" applyAlignment="1">
      <alignment horizontal="center" vertical="center"/>
      <protection/>
    </xf>
    <xf numFmtId="0" fontId="0" fillId="33" borderId="10" xfId="1238" applyFont="1" applyFill="1" applyBorder="1" applyAlignment="1">
      <alignment horizontal="center" vertical="center"/>
      <protection/>
    </xf>
    <xf numFmtId="0" fontId="11" fillId="33" borderId="10" xfId="1240" applyFont="1" applyFill="1" applyBorder="1" applyAlignment="1">
      <alignment horizontal="center" vertical="center" wrapText="1"/>
      <protection/>
    </xf>
    <xf numFmtId="0" fontId="11" fillId="33" borderId="10" xfId="1238" applyFont="1" applyFill="1" applyBorder="1" applyAlignment="1">
      <alignment horizontal="center" vertical="center"/>
      <protection/>
    </xf>
    <xf numFmtId="0" fontId="2" fillId="33" borderId="0" xfId="1250" applyFont="1" applyFill="1" applyAlignment="1">
      <alignment horizontal="center" vertical="center"/>
      <protection/>
    </xf>
    <xf numFmtId="0" fontId="2" fillId="33" borderId="0" xfId="1250" applyFont="1" applyFill="1" applyBorder="1" applyAlignment="1">
      <alignment vertical="center"/>
      <protection/>
    </xf>
    <xf numFmtId="0" fontId="1" fillId="33" borderId="0" xfId="1250" applyFont="1" applyFill="1" applyBorder="1" applyAlignment="1">
      <alignment vertical="center"/>
      <protection/>
    </xf>
    <xf numFmtId="2" fontId="1" fillId="33" borderId="0" xfId="1250" applyNumberFormat="1" applyFont="1" applyFill="1" applyBorder="1" applyAlignment="1">
      <alignment vertical="center"/>
      <protection/>
    </xf>
    <xf numFmtId="2" fontId="1" fillId="33" borderId="0" xfId="1250" applyNumberFormat="1" applyFont="1" applyFill="1" applyAlignment="1">
      <alignment vertical="center"/>
      <protection/>
    </xf>
    <xf numFmtId="0" fontId="2" fillId="0" borderId="0" xfId="1240" applyFont="1" applyAlignment="1">
      <alignment horizontal="center" vertical="center"/>
      <protection/>
    </xf>
    <xf numFmtId="0" fontId="2" fillId="0" borderId="0" xfId="1240" applyFont="1" applyAlignment="1">
      <alignment vertical="center"/>
      <protection/>
    </xf>
    <xf numFmtId="0" fontId="1" fillId="0" borderId="0" xfId="1240" applyFont="1" applyBorder="1" applyAlignment="1">
      <alignment horizontal="center" vertical="center"/>
      <protection/>
    </xf>
    <xf numFmtId="0" fontId="1" fillId="0" borderId="0" xfId="1240" applyFont="1" applyAlignment="1">
      <alignment vertical="center"/>
      <protection/>
    </xf>
    <xf numFmtId="2" fontId="1" fillId="33" borderId="10" xfId="1240" applyNumberFormat="1" applyFont="1" applyFill="1" applyBorder="1" applyAlignment="1">
      <alignment horizontal="right" vertical="center"/>
      <protection/>
    </xf>
    <xf numFmtId="0" fontId="1" fillId="0" borderId="0" xfId="1240" applyFont="1" applyAlignment="1">
      <alignment horizontal="center" vertical="center"/>
      <protection/>
    </xf>
    <xf numFmtId="185" fontId="1" fillId="0" borderId="0" xfId="1240" applyNumberFormat="1" applyFont="1" applyAlignment="1">
      <alignment horizontal="center" vertical="center"/>
      <protection/>
    </xf>
    <xf numFmtId="184" fontId="1" fillId="0" borderId="0" xfId="1240" applyNumberFormat="1" applyFont="1" applyAlignment="1">
      <alignment horizontal="center" vertical="center"/>
      <protection/>
    </xf>
    <xf numFmtId="0" fontId="1" fillId="0" borderId="0" xfId="1240" applyFont="1" applyAlignment="1">
      <alignment horizontal="left" vertical="center"/>
      <protection/>
    </xf>
    <xf numFmtId="10" fontId="1" fillId="33" borderId="10" xfId="1240" applyNumberFormat="1" applyFont="1" applyFill="1" applyBorder="1" applyAlignment="1">
      <alignment horizontal="right" vertical="center"/>
      <protection/>
    </xf>
    <xf numFmtId="2" fontId="1" fillId="33" borderId="10" xfId="1240" applyNumberFormat="1" applyFont="1" applyFill="1" applyBorder="1" applyAlignment="1">
      <alignment horizontal="center" vertical="center"/>
      <protection/>
    </xf>
    <xf numFmtId="0" fontId="1" fillId="33" borderId="11" xfId="1240" applyFont="1" applyFill="1" applyBorder="1" applyAlignment="1">
      <alignment horizontal="center" vertical="center"/>
      <protection/>
    </xf>
    <xf numFmtId="0" fontId="1" fillId="33" borderId="0" xfId="1240" applyFont="1" applyFill="1" applyBorder="1" applyAlignment="1">
      <alignment horizontal="center" vertical="center"/>
      <protection/>
    </xf>
    <xf numFmtId="0" fontId="2" fillId="0" borderId="10" xfId="1240" applyFont="1" applyFill="1" applyBorder="1" applyAlignment="1">
      <alignment horizontal="center" vertical="center" wrapText="1"/>
      <protection/>
    </xf>
    <xf numFmtId="2" fontId="1" fillId="33" borderId="16" xfId="1240" applyNumberFormat="1" applyFont="1" applyFill="1" applyBorder="1" applyAlignment="1">
      <alignment horizontal="center" vertical="center"/>
      <protection/>
    </xf>
    <xf numFmtId="2" fontId="2" fillId="33" borderId="17" xfId="1240" applyNumberFormat="1" applyFont="1" applyFill="1" applyBorder="1" applyAlignment="1">
      <alignment horizontal="center" vertical="center"/>
      <protection/>
    </xf>
    <xf numFmtId="0" fontId="2" fillId="33" borderId="18" xfId="1240" applyFont="1" applyFill="1" applyBorder="1" applyAlignment="1">
      <alignment horizontal="center" vertical="center" textRotation="90" wrapText="1"/>
      <protection/>
    </xf>
    <xf numFmtId="3" fontId="2" fillId="0" borderId="18" xfId="1240" applyNumberFormat="1" applyFont="1" applyBorder="1" applyAlignment="1">
      <alignment horizontal="center" vertical="center" wrapText="1"/>
      <protection/>
    </xf>
    <xf numFmtId="0" fontId="2" fillId="0" borderId="19" xfId="1240" applyFont="1" applyBorder="1" applyAlignment="1">
      <alignment horizontal="center" vertical="center" textRotation="90" wrapText="1"/>
      <protection/>
    </xf>
    <xf numFmtId="0" fontId="2" fillId="0" borderId="20" xfId="1240" applyFont="1" applyBorder="1" applyAlignment="1">
      <alignment horizontal="center" vertical="center" textRotation="90" wrapText="1"/>
      <protection/>
    </xf>
    <xf numFmtId="176" fontId="2" fillId="33" borderId="21" xfId="1240" applyNumberFormat="1" applyFont="1" applyFill="1" applyBorder="1" applyAlignment="1">
      <alignment horizontal="right" vertical="center"/>
      <protection/>
    </xf>
    <xf numFmtId="175" fontId="1" fillId="33" borderId="21" xfId="1240" applyNumberFormat="1" applyFont="1" applyFill="1" applyBorder="1" applyAlignment="1">
      <alignment horizontal="right" vertical="center" wrapText="1"/>
      <protection/>
    </xf>
    <xf numFmtId="2" fontId="1" fillId="33" borderId="22" xfId="1240" applyNumberFormat="1" applyFont="1" applyFill="1" applyBorder="1" applyAlignment="1">
      <alignment horizontal="right" vertical="center"/>
      <protection/>
    </xf>
    <xf numFmtId="10" fontId="1" fillId="33" borderId="22" xfId="1240" applyNumberFormat="1" applyFont="1" applyFill="1" applyBorder="1" applyAlignment="1">
      <alignment horizontal="right" vertical="center"/>
      <protection/>
    </xf>
    <xf numFmtId="175" fontId="1" fillId="33" borderId="16" xfId="1240" applyNumberFormat="1" applyFont="1" applyFill="1" applyBorder="1" applyAlignment="1">
      <alignment horizontal="right" vertical="center" wrapText="1"/>
      <protection/>
    </xf>
    <xf numFmtId="3" fontId="2" fillId="33" borderId="0" xfId="1240" applyNumberFormat="1" applyFont="1" applyFill="1" applyBorder="1" applyAlignment="1">
      <alignment horizontal="center" vertical="center" wrapText="1"/>
      <protection/>
    </xf>
    <xf numFmtId="0" fontId="2" fillId="0" borderId="0" xfId="1240" applyFont="1" applyBorder="1" applyAlignment="1">
      <alignment horizontal="center" vertical="center"/>
      <protection/>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2" fontId="1" fillId="33" borderId="12" xfId="1240" applyNumberFormat="1" applyFont="1" applyFill="1" applyBorder="1" applyAlignment="1">
      <alignment horizontal="center" vertical="center"/>
      <protection/>
    </xf>
    <xf numFmtId="0" fontId="1" fillId="0" borderId="0" xfId="1477" applyFont="1" applyFill="1" applyBorder="1" applyAlignment="1">
      <alignment horizontal="center" vertical="center"/>
      <protection/>
    </xf>
    <xf numFmtId="0" fontId="2" fillId="0" borderId="0" xfId="1477" applyFont="1" applyBorder="1">
      <alignment/>
      <protection/>
    </xf>
    <xf numFmtId="0" fontId="2" fillId="0" borderId="0" xfId="1477" applyFont="1">
      <alignment/>
      <protection/>
    </xf>
    <xf numFmtId="0" fontId="2" fillId="0" borderId="0" xfId="1477" applyFont="1" applyBorder="1" applyAlignment="1">
      <alignment horizontal="left" vertical="center"/>
      <protection/>
    </xf>
    <xf numFmtId="0" fontId="2" fillId="0" borderId="0" xfId="1477" applyFont="1" applyBorder="1" applyAlignment="1">
      <alignment horizontal="center" vertical="center"/>
      <protection/>
    </xf>
    <xf numFmtId="0" fontId="1" fillId="0" borderId="0" xfId="1477" applyFont="1">
      <alignment/>
      <protection/>
    </xf>
    <xf numFmtId="0" fontId="2" fillId="0" borderId="10" xfId="1240" applyFont="1" applyFill="1" applyBorder="1" applyAlignment="1">
      <alignment horizontal="center" vertical="center" textRotation="90" wrapText="1"/>
      <protection/>
    </xf>
    <xf numFmtId="0" fontId="1" fillId="33" borderId="0" xfId="1240" applyFont="1" applyFill="1" applyBorder="1" applyAlignment="1">
      <alignment horizontal="center" vertical="center"/>
      <protection/>
    </xf>
    <xf numFmtId="0" fontId="1" fillId="33" borderId="0" xfId="1250" applyFont="1" applyFill="1" applyBorder="1" applyAlignment="1">
      <alignment horizontal="center" vertical="center"/>
      <protection/>
    </xf>
    <xf numFmtId="0" fontId="1" fillId="33" borderId="0" xfId="1240" applyFont="1" applyFill="1" applyBorder="1" applyAlignment="1">
      <alignment horizontal="center" vertical="center"/>
      <protection/>
    </xf>
    <xf numFmtId="0" fontId="2" fillId="33" borderId="10" xfId="1240" applyFont="1" applyFill="1" applyBorder="1" applyAlignment="1">
      <alignment horizontal="center" vertical="center" wrapText="1"/>
      <protection/>
    </xf>
    <xf numFmtId="0" fontId="2" fillId="0" borderId="10" xfId="0" applyFont="1" applyBorder="1" applyAlignment="1">
      <alignment horizontal="center" vertical="center" textRotation="90" wrapText="1"/>
    </xf>
    <xf numFmtId="0" fontId="2" fillId="34" borderId="23" xfId="0" applyFont="1" applyFill="1" applyBorder="1" applyAlignment="1">
      <alignment horizontal="center" vertical="center" wrapText="1"/>
    </xf>
    <xf numFmtId="0" fontId="2" fillId="34" borderId="11" xfId="1240" applyFont="1" applyFill="1" applyBorder="1" applyAlignment="1">
      <alignment horizontal="center" vertical="center" wrapText="1"/>
      <protection/>
    </xf>
    <xf numFmtId="0" fontId="2" fillId="0" borderId="10" xfId="1250" applyFont="1" applyFill="1" applyBorder="1" applyAlignment="1">
      <alignment horizontal="center" vertical="center"/>
      <protection/>
    </xf>
    <xf numFmtId="2" fontId="2" fillId="33" borderId="10" xfId="1240" applyNumberFormat="1" applyFont="1" applyFill="1" applyBorder="1" applyAlignment="1">
      <alignment horizontal="center" vertical="center"/>
      <protection/>
    </xf>
    <xf numFmtId="2" fontId="1" fillId="33" borderId="17" xfId="1250" applyNumberFormat="1" applyFont="1" applyFill="1" applyBorder="1" applyAlignment="1">
      <alignment horizontal="center" vertical="center"/>
      <protection/>
    </xf>
    <xf numFmtId="0" fontId="0" fillId="33" borderId="16" xfId="1238" applyFont="1" applyFill="1" applyBorder="1" applyAlignment="1">
      <alignment horizontal="center" vertical="center"/>
      <protection/>
    </xf>
    <xf numFmtId="0" fontId="11" fillId="33" borderId="16" xfId="1240" applyFont="1" applyFill="1" applyBorder="1" applyAlignment="1">
      <alignment horizontal="center" vertical="center" wrapText="1"/>
      <protection/>
    </xf>
    <xf numFmtId="2" fontId="2" fillId="33" borderId="17" xfId="1250" applyNumberFormat="1" applyFont="1" applyFill="1" applyBorder="1" applyAlignment="1">
      <alignment horizontal="center" vertical="center"/>
      <protection/>
    </xf>
    <xf numFmtId="0" fontId="2" fillId="33" borderId="10" xfId="1240" applyFont="1" applyFill="1" applyBorder="1" applyAlignment="1">
      <alignment horizontal="center" vertical="center" wrapText="1"/>
      <protection/>
    </xf>
    <xf numFmtId="0" fontId="1" fillId="33" borderId="0" xfId="1240" applyFont="1" applyFill="1" applyBorder="1" applyAlignment="1">
      <alignment horizontal="center" vertical="center"/>
      <protection/>
    </xf>
    <xf numFmtId="1" fontId="1" fillId="33" borderId="10" xfId="1240" applyNumberFormat="1" applyFont="1" applyFill="1" applyBorder="1" applyAlignment="1">
      <alignment horizontal="center" vertical="center"/>
      <protection/>
    </xf>
    <xf numFmtId="0" fontId="2" fillId="33" borderId="10" xfId="1240" applyFont="1" applyFill="1" applyBorder="1" applyAlignment="1">
      <alignment horizontal="center" vertical="center" wrapText="1"/>
      <protection/>
    </xf>
    <xf numFmtId="0" fontId="1" fillId="0" borderId="0" xfId="1477" applyFont="1" applyBorder="1" applyAlignment="1">
      <alignment vertical="center" wrapText="1"/>
      <protection/>
    </xf>
    <xf numFmtId="0" fontId="1" fillId="0" borderId="0" xfId="1477" applyFont="1" applyAlignment="1">
      <alignment vertical="center"/>
      <protection/>
    </xf>
    <xf numFmtId="0" fontId="1" fillId="0" borderId="0" xfId="1477" applyFont="1" applyBorder="1" applyAlignment="1">
      <alignment vertical="center"/>
      <protection/>
    </xf>
    <xf numFmtId="2" fontId="1" fillId="33" borderId="24" xfId="1240" applyNumberFormat="1" applyFont="1" applyFill="1" applyBorder="1" applyAlignment="1">
      <alignment horizontal="center" vertical="center"/>
      <protection/>
    </xf>
    <xf numFmtId="2" fontId="1" fillId="33" borderId="23" xfId="1240" applyNumberFormat="1" applyFont="1" applyFill="1" applyBorder="1" applyAlignment="1">
      <alignment horizontal="center" vertical="center"/>
      <protection/>
    </xf>
    <xf numFmtId="2" fontId="1" fillId="33" borderId="11" xfId="1240" applyNumberFormat="1" applyFont="1" applyFill="1" applyBorder="1" applyAlignment="1">
      <alignment horizontal="center" vertical="center"/>
      <protection/>
    </xf>
    <xf numFmtId="2" fontId="2" fillId="33" borderId="25" xfId="1240" applyNumberFormat="1" applyFont="1" applyFill="1" applyBorder="1" applyAlignment="1">
      <alignment horizontal="center" vertical="center"/>
      <protection/>
    </xf>
    <xf numFmtId="177" fontId="2" fillId="0" borderId="21" xfId="1240" applyNumberFormat="1" applyFont="1" applyBorder="1" applyAlignment="1">
      <alignment horizontal="center" vertical="center"/>
      <protection/>
    </xf>
    <xf numFmtId="176" fontId="2" fillId="33" borderId="18" xfId="1240" applyNumberFormat="1" applyFont="1" applyFill="1" applyBorder="1" applyAlignment="1">
      <alignment horizontal="right" vertical="center"/>
      <protection/>
    </xf>
    <xf numFmtId="0" fontId="2" fillId="33" borderId="24" xfId="1250" applyFont="1" applyFill="1" applyBorder="1" applyAlignment="1">
      <alignment horizontal="center" vertical="center"/>
      <protection/>
    </xf>
    <xf numFmtId="2" fontId="2" fillId="33" borderId="11" xfId="1250" applyNumberFormat="1" applyFont="1" applyFill="1" applyBorder="1" applyAlignment="1">
      <alignment horizontal="center" vertical="center"/>
      <protection/>
    </xf>
    <xf numFmtId="0" fontId="2" fillId="33" borderId="11" xfId="1250" applyFont="1" applyFill="1" applyBorder="1" applyAlignment="1">
      <alignment horizontal="center" vertical="center"/>
      <protection/>
    </xf>
    <xf numFmtId="2" fontId="2" fillId="33" borderId="25" xfId="1250" applyNumberFormat="1" applyFont="1" applyFill="1" applyBorder="1" applyAlignment="1">
      <alignment horizontal="center" vertical="center"/>
      <protection/>
    </xf>
    <xf numFmtId="0" fontId="2" fillId="33" borderId="18" xfId="1250" applyFont="1" applyFill="1" applyBorder="1" applyAlignment="1">
      <alignment horizontal="center" vertical="center" textRotation="90" wrapText="1"/>
      <protection/>
    </xf>
    <xf numFmtId="2" fontId="2" fillId="33" borderId="19" xfId="1250" applyNumberFormat="1" applyFont="1" applyFill="1" applyBorder="1" applyAlignment="1">
      <alignment horizontal="center" vertical="center" textRotation="90" wrapText="1"/>
      <protection/>
    </xf>
    <xf numFmtId="0" fontId="2" fillId="33" borderId="19" xfId="1250" applyFont="1" applyFill="1" applyBorder="1" applyAlignment="1">
      <alignment horizontal="center" vertical="center" textRotation="90" wrapText="1"/>
      <protection/>
    </xf>
    <xf numFmtId="2" fontId="2" fillId="33" borderId="20" xfId="1250" applyNumberFormat="1" applyFont="1" applyFill="1" applyBorder="1" applyAlignment="1">
      <alignment horizontal="center" vertical="center" textRotation="90" wrapText="1"/>
      <protection/>
    </xf>
    <xf numFmtId="0" fontId="1" fillId="0" borderId="10" xfId="1477" applyFont="1" applyBorder="1" applyAlignment="1">
      <alignment horizontal="center" vertical="center" wrapText="1"/>
      <protection/>
    </xf>
    <xf numFmtId="0" fontId="1" fillId="33" borderId="0" xfId="1240" applyFont="1" applyFill="1" applyBorder="1" applyAlignment="1">
      <alignment horizontal="center" vertical="center"/>
      <protection/>
    </xf>
    <xf numFmtId="2" fontId="1" fillId="33" borderId="10" xfId="1240" applyNumberFormat="1" applyFont="1" applyFill="1" applyBorder="1" applyAlignment="1">
      <alignment horizontal="center" vertical="center"/>
      <protection/>
    </xf>
    <xf numFmtId="1" fontId="1" fillId="33" borderId="10" xfId="1240" applyNumberFormat="1" applyFont="1" applyFill="1" applyBorder="1" applyAlignment="1">
      <alignment horizontal="center" vertical="center"/>
      <protection/>
    </xf>
    <xf numFmtId="0" fontId="1" fillId="33" borderId="10" xfId="1240" applyFont="1" applyFill="1" applyBorder="1" applyAlignment="1">
      <alignment horizontal="center" vertical="center"/>
      <protection/>
    </xf>
    <xf numFmtId="0" fontId="1" fillId="33" borderId="0" xfId="1240" applyFont="1" applyFill="1" applyBorder="1" applyAlignment="1">
      <alignment horizontal="center" vertical="center" wrapText="1"/>
      <protection/>
    </xf>
    <xf numFmtId="0" fontId="1" fillId="33" borderId="0" xfId="0" applyFont="1" applyFill="1" applyAlignment="1">
      <alignment/>
    </xf>
    <xf numFmtId="0" fontId="2" fillId="34" borderId="26"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1" fillId="34" borderId="0" xfId="0" applyFont="1" applyFill="1" applyBorder="1" applyAlignment="1">
      <alignment wrapText="1"/>
    </xf>
    <xf numFmtId="186" fontId="1" fillId="34" borderId="0" xfId="0" applyNumberFormat="1" applyFont="1" applyFill="1" applyBorder="1" applyAlignment="1">
      <alignment horizontal="center"/>
    </xf>
    <xf numFmtId="3" fontId="2" fillId="34" borderId="0" xfId="0" applyNumberFormat="1" applyFont="1" applyFill="1" applyBorder="1" applyAlignment="1">
      <alignment vertical="center" wrapText="1"/>
    </xf>
    <xf numFmtId="0" fontId="2" fillId="34" borderId="0" xfId="0" applyFont="1" applyFill="1" applyBorder="1" applyAlignment="1">
      <alignment horizontal="center" vertical="center" wrapText="1"/>
    </xf>
    <xf numFmtId="0" fontId="2" fillId="33" borderId="28" xfId="0" applyFont="1" applyFill="1" applyBorder="1" applyAlignment="1">
      <alignment horizontal="center" vertical="center"/>
    </xf>
    <xf numFmtId="4" fontId="1" fillId="33" borderId="29" xfId="0" applyNumberFormat="1" applyFont="1" applyFill="1" applyBorder="1" applyAlignment="1">
      <alignment horizontal="justify" vertical="center" wrapText="1"/>
    </xf>
    <xf numFmtId="4" fontId="2" fillId="33" borderId="30" xfId="0" applyNumberFormat="1" applyFont="1" applyFill="1" applyBorder="1" applyAlignment="1">
      <alignment horizontal="center" vertical="center"/>
    </xf>
    <xf numFmtId="0" fontId="56" fillId="0" borderId="31" xfId="0" applyFont="1" applyFill="1" applyBorder="1" applyAlignment="1">
      <alignment/>
    </xf>
    <xf numFmtId="0" fontId="1" fillId="0" borderId="31" xfId="0" applyFont="1" applyFill="1" applyBorder="1" applyAlignment="1">
      <alignment/>
    </xf>
    <xf numFmtId="0" fontId="1" fillId="0" borderId="0" xfId="0" applyFont="1" applyFill="1" applyAlignment="1">
      <alignment/>
    </xf>
    <xf numFmtId="4" fontId="1" fillId="0" borderId="0" xfId="0" applyNumberFormat="1" applyFont="1" applyFill="1" applyAlignment="1">
      <alignment/>
    </xf>
    <xf numFmtId="0" fontId="2" fillId="33" borderId="21" xfId="0" applyFont="1" applyFill="1" applyBorder="1" applyAlignment="1">
      <alignment horizontal="justify" vertical="center" wrapText="1"/>
    </xf>
    <xf numFmtId="0" fontId="2" fillId="33" borderId="16" xfId="0" applyFont="1" applyFill="1" applyBorder="1" applyAlignment="1">
      <alignment horizontal="justify" vertical="center" wrapText="1"/>
    </xf>
    <xf numFmtId="0" fontId="2" fillId="33" borderId="18" xfId="0" applyFont="1" applyFill="1" applyBorder="1" applyAlignment="1">
      <alignment horizontal="justify" vertical="center" wrapText="1"/>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57" fillId="33" borderId="0" xfId="0" applyFont="1" applyFill="1" applyBorder="1" applyAlignment="1">
      <alignment vertical="justify" wrapText="1"/>
    </xf>
    <xf numFmtId="0" fontId="2" fillId="34" borderId="35" xfId="0" applyFont="1" applyFill="1" applyBorder="1" applyAlignment="1">
      <alignment horizontal="center" vertical="center"/>
    </xf>
    <xf numFmtId="0" fontId="2" fillId="0" borderId="0" xfId="0" applyFont="1" applyFill="1" applyAlignment="1">
      <alignment/>
    </xf>
    <xf numFmtId="0" fontId="1" fillId="33" borderId="29" xfId="0" applyFont="1" applyFill="1" applyBorder="1" applyAlignment="1">
      <alignment horizontal="justify" vertical="center" wrapText="1"/>
    </xf>
    <xf numFmtId="0" fontId="2" fillId="33"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177" fontId="1" fillId="34" borderId="38" xfId="0" applyNumberFormat="1" applyFont="1" applyFill="1" applyBorder="1" applyAlignment="1">
      <alignment horizontal="center" vertical="center" wrapText="1"/>
    </xf>
    <xf numFmtId="0" fontId="2" fillId="33" borderId="29" xfId="0" applyFont="1" applyFill="1" applyBorder="1" applyAlignment="1">
      <alignment horizontal="justify" vertical="center" wrapText="1"/>
    </xf>
    <xf numFmtId="0" fontId="2" fillId="33" borderId="39" xfId="0" applyFont="1" applyFill="1" applyBorder="1" applyAlignment="1">
      <alignment horizontal="justify" vertical="center" wrapText="1"/>
    </xf>
    <xf numFmtId="0" fontId="2" fillId="33" borderId="40" xfId="0" applyFont="1" applyFill="1" applyBorder="1" applyAlignment="1">
      <alignment horizontal="justify" vertical="center" wrapText="1"/>
    </xf>
    <xf numFmtId="0" fontId="2" fillId="0" borderId="41" xfId="1477" applyFont="1" applyBorder="1" applyAlignment="1">
      <alignment horizontal="center" vertical="center" wrapText="1"/>
      <protection/>
    </xf>
    <xf numFmtId="0" fontId="2" fillId="0" borderId="42" xfId="1477" applyFont="1" applyBorder="1" applyAlignment="1">
      <alignment horizontal="center" vertical="center" wrapText="1"/>
      <protection/>
    </xf>
    <xf numFmtId="0" fontId="2" fillId="0" borderId="43" xfId="1477" applyFont="1" applyBorder="1" applyAlignment="1">
      <alignment horizontal="center" vertical="center" wrapText="1"/>
      <protection/>
    </xf>
    <xf numFmtId="0" fontId="1" fillId="0" borderId="19" xfId="1477" applyFont="1" applyBorder="1" applyAlignment="1">
      <alignment horizontal="center" vertical="center" wrapText="1"/>
      <protection/>
    </xf>
    <xf numFmtId="0" fontId="2" fillId="0" borderId="44" xfId="1477" applyFont="1" applyBorder="1" applyAlignment="1">
      <alignment horizontal="center" vertical="center" wrapText="1"/>
      <protection/>
    </xf>
    <xf numFmtId="0" fontId="1" fillId="0" borderId="22" xfId="1477" applyFont="1" applyBorder="1" applyAlignment="1">
      <alignment horizontal="center" vertical="center" wrapText="1"/>
      <protection/>
    </xf>
    <xf numFmtId="0" fontId="1" fillId="0" borderId="21"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8" xfId="0" applyFont="1" applyBorder="1" applyAlignment="1">
      <alignment horizontal="justify" vertical="center" wrapText="1"/>
    </xf>
    <xf numFmtId="10" fontId="1" fillId="33" borderId="38" xfId="1575" applyNumberFormat="1" applyFont="1" applyFill="1" applyBorder="1" applyAlignment="1">
      <alignment horizontal="center" vertical="center" wrapText="1"/>
    </xf>
    <xf numFmtId="10" fontId="1" fillId="33" borderId="17" xfId="1575" applyNumberFormat="1" applyFont="1" applyFill="1" applyBorder="1" applyAlignment="1">
      <alignment horizontal="center" vertical="center" wrapText="1"/>
    </xf>
    <xf numFmtId="10" fontId="2" fillId="33" borderId="38" xfId="1575" applyNumberFormat="1" applyFont="1" applyFill="1" applyBorder="1" applyAlignment="1">
      <alignment horizontal="center" vertical="center" wrapText="1"/>
    </xf>
    <xf numFmtId="0" fontId="17" fillId="33" borderId="10" xfId="1240" applyFont="1" applyFill="1" applyBorder="1" applyAlignment="1">
      <alignment horizontal="center" vertical="center" wrapText="1"/>
      <protection/>
    </xf>
    <xf numFmtId="0" fontId="1" fillId="0" borderId="21" xfId="1240" applyFont="1" applyFill="1" applyBorder="1" applyAlignment="1">
      <alignment horizontal="justify" vertical="center" wrapText="1"/>
      <protection/>
    </xf>
    <xf numFmtId="2" fontId="1" fillId="0" borderId="16" xfId="1240" applyNumberFormat="1" applyFont="1" applyBorder="1" applyAlignment="1">
      <alignment horizontal="justify" vertical="center" wrapText="1"/>
      <protection/>
    </xf>
    <xf numFmtId="2" fontId="1" fillId="0" borderId="39" xfId="1240" applyNumberFormat="1" applyFont="1" applyBorder="1" applyAlignment="1">
      <alignment horizontal="justify" vertical="center" wrapText="1"/>
      <protection/>
    </xf>
    <xf numFmtId="0" fontId="1" fillId="33" borderId="39" xfId="1250" applyFont="1" applyFill="1" applyBorder="1" applyAlignment="1">
      <alignment horizontal="justify" vertical="center" wrapText="1"/>
      <protection/>
    </xf>
    <xf numFmtId="0" fontId="1" fillId="33" borderId="0" xfId="1240" applyFont="1" applyFill="1" applyBorder="1" applyAlignment="1">
      <alignment horizontal="center" vertical="center"/>
      <protection/>
    </xf>
    <xf numFmtId="0" fontId="2" fillId="33" borderId="45" xfId="1240" applyFont="1" applyFill="1" applyBorder="1" applyAlignment="1">
      <alignment horizontal="center" vertical="center" wrapText="1"/>
      <protection/>
    </xf>
    <xf numFmtId="0" fontId="2" fillId="33" borderId="10" xfId="1240" applyFont="1" applyFill="1" applyBorder="1" applyAlignment="1">
      <alignment horizontal="center" vertical="center" wrapText="1"/>
      <protection/>
    </xf>
    <xf numFmtId="0" fontId="1" fillId="33" borderId="10" xfId="1240" applyFont="1" applyFill="1" applyBorder="1" applyAlignment="1">
      <alignment horizontal="center" vertical="center"/>
      <protection/>
    </xf>
    <xf numFmtId="0" fontId="1" fillId="33" borderId="11" xfId="1240" applyFont="1" applyFill="1" applyBorder="1" applyAlignment="1">
      <alignment horizontal="center" vertical="center"/>
      <protection/>
    </xf>
    <xf numFmtId="0" fontId="1" fillId="33" borderId="0" xfId="1240" applyFont="1" applyFill="1" applyBorder="1" applyAlignment="1">
      <alignment horizontal="center" vertical="center"/>
      <protection/>
    </xf>
    <xf numFmtId="0" fontId="1" fillId="0" borderId="46" xfId="0" applyFont="1" applyFill="1" applyBorder="1" applyAlignment="1">
      <alignment vertical="center" wrapText="1"/>
    </xf>
    <xf numFmtId="0" fontId="1" fillId="0" borderId="10" xfId="1568"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justify" vertical="center" wrapText="1"/>
    </xf>
    <xf numFmtId="0" fontId="1" fillId="0" borderId="46" xfId="0" applyFont="1" applyFill="1" applyBorder="1" applyAlignment="1">
      <alignment horizontal="left" vertical="center" wrapText="1"/>
    </xf>
    <xf numFmtId="0" fontId="1" fillId="0" borderId="46" xfId="0" applyFont="1" applyFill="1" applyBorder="1" applyAlignment="1">
      <alignment horizontal="justify" vertical="center" wrapText="1"/>
    </xf>
    <xf numFmtId="0" fontId="1" fillId="0" borderId="10" xfId="1487" applyFont="1" applyFill="1" applyBorder="1" applyAlignment="1">
      <alignment horizontal="left" vertical="center" wrapText="1"/>
      <protection/>
    </xf>
    <xf numFmtId="0" fontId="1" fillId="0" borderId="47" xfId="0" applyFont="1" applyFill="1" applyBorder="1" applyAlignment="1">
      <alignment horizontal="justify" vertical="center" wrapText="1"/>
    </xf>
    <xf numFmtId="0" fontId="1"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8" xfId="0" applyFont="1" applyFill="1" applyBorder="1" applyAlignment="1">
      <alignment horizontal="justify" vertical="center" wrapText="1"/>
    </xf>
    <xf numFmtId="0" fontId="1" fillId="0" borderId="11" xfId="0" applyFont="1" applyFill="1" applyBorder="1" applyAlignment="1">
      <alignment horizontal="left" vertical="center" wrapText="1"/>
    </xf>
    <xf numFmtId="0" fontId="1" fillId="0" borderId="23" xfId="0" applyFont="1" applyFill="1" applyBorder="1" applyAlignment="1">
      <alignment horizontal="justify" vertical="center" wrapText="1"/>
    </xf>
    <xf numFmtId="0" fontId="1" fillId="0" borderId="49" xfId="0" applyFont="1" applyFill="1" applyBorder="1" applyAlignment="1">
      <alignment horizontal="left" vertical="center" wrapText="1"/>
    </xf>
    <xf numFmtId="0" fontId="1" fillId="0" borderId="49" xfId="0" applyFont="1" applyFill="1" applyBorder="1" applyAlignment="1">
      <alignment horizontal="justify" vertical="center" wrapText="1"/>
    </xf>
    <xf numFmtId="0" fontId="1" fillId="0" borderId="50" xfId="0" applyFont="1" applyFill="1" applyBorder="1" applyAlignment="1">
      <alignment horizontal="left" vertical="center" wrapText="1"/>
    </xf>
    <xf numFmtId="0" fontId="1" fillId="0" borderId="50" xfId="0" applyFont="1" applyFill="1" applyBorder="1" applyAlignment="1">
      <alignment horizontal="justify" vertical="center" wrapText="1"/>
    </xf>
    <xf numFmtId="0" fontId="1" fillId="0" borderId="13" xfId="0" applyFont="1" applyFill="1" applyBorder="1" applyAlignment="1">
      <alignment horizontal="left" vertical="center" wrapText="1"/>
    </xf>
    <xf numFmtId="0" fontId="2" fillId="0" borderId="10" xfId="0" applyFont="1" applyFill="1" applyBorder="1" applyAlignment="1">
      <alignment horizontal="center" vertical="center"/>
    </xf>
    <xf numFmtId="0" fontId="1" fillId="0" borderId="10" xfId="0" applyFont="1" applyBorder="1" applyAlignment="1">
      <alignment horizontal="justify" vertical="center" wrapText="1"/>
    </xf>
    <xf numFmtId="0" fontId="1" fillId="33" borderId="10" xfId="0" applyFont="1" applyFill="1" applyBorder="1" applyAlignment="1">
      <alignment vertical="center"/>
    </xf>
    <xf numFmtId="0" fontId="1" fillId="34"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4" xfId="0" applyFont="1" applyFill="1" applyBorder="1" applyAlignment="1">
      <alignment horizontal="justify" vertical="center" wrapText="1"/>
    </xf>
    <xf numFmtId="0" fontId="1" fillId="0" borderId="10" xfId="0" applyFont="1" applyBorder="1" applyAlignment="1">
      <alignment horizontal="left" vertical="center" wrapText="1"/>
    </xf>
    <xf numFmtId="0" fontId="1" fillId="0" borderId="14" xfId="0" applyFont="1" applyBorder="1" applyAlignment="1">
      <alignment horizontal="justify" vertical="center" wrapText="1"/>
    </xf>
    <xf numFmtId="0" fontId="1" fillId="34" borderId="10" xfId="0" applyFont="1" applyFill="1" applyBorder="1" applyAlignment="1">
      <alignment vertical="center" wrapText="1"/>
    </xf>
    <xf numFmtId="0" fontId="1" fillId="33" borderId="46" xfId="0" applyFont="1" applyFill="1" applyBorder="1" applyAlignment="1">
      <alignment horizontal="left" vertical="center" wrapText="1"/>
    </xf>
    <xf numFmtId="0" fontId="1" fillId="33" borderId="46" xfId="0" applyFont="1" applyFill="1" applyBorder="1" applyAlignment="1">
      <alignment horizontal="justify" vertical="center" wrapText="1"/>
    </xf>
    <xf numFmtId="0" fontId="1" fillId="0" borderId="10" xfId="1335" applyFont="1" applyFill="1" applyBorder="1" applyAlignment="1">
      <alignment vertical="center" wrapText="1"/>
      <protection/>
    </xf>
    <xf numFmtId="0" fontId="1" fillId="0" borderId="10" xfId="1250" applyFont="1" applyFill="1" applyBorder="1" applyAlignment="1">
      <alignment horizontal="left" vertical="center" wrapText="1"/>
      <protection/>
    </xf>
    <xf numFmtId="0" fontId="1" fillId="0" borderId="10" xfId="1250" applyFont="1" applyFill="1" applyBorder="1" applyAlignment="1">
      <alignment horizontal="justify" vertical="center" wrapText="1"/>
      <protection/>
    </xf>
    <xf numFmtId="0" fontId="1" fillId="0" borderId="10" xfId="0" applyFont="1" applyFill="1" applyBorder="1" applyAlignment="1">
      <alignment horizontal="center" vertical="justify" wrapText="1"/>
    </xf>
    <xf numFmtId="0" fontId="1" fillId="0" borderId="49" xfId="0" applyFont="1" applyFill="1" applyBorder="1" applyAlignment="1">
      <alignment vertical="center" wrapText="1"/>
    </xf>
    <xf numFmtId="0" fontId="1" fillId="0" borderId="10" xfId="0" applyFont="1" applyBorder="1" applyAlignment="1">
      <alignment vertical="center" wrapText="1"/>
    </xf>
    <xf numFmtId="0" fontId="1" fillId="0" borderId="46" xfId="1250" applyFont="1" applyFill="1" applyBorder="1" applyAlignment="1">
      <alignment horizontal="left" vertical="center" wrapText="1"/>
      <protection/>
    </xf>
    <xf numFmtId="0" fontId="1" fillId="0" borderId="46" xfId="1250" applyFont="1" applyFill="1" applyBorder="1" applyAlignment="1">
      <alignment horizontal="justify" vertical="center" wrapText="1"/>
      <protection/>
    </xf>
    <xf numFmtId="0" fontId="18" fillId="0" borderId="10" xfId="1250" applyFont="1" applyFill="1" applyBorder="1" applyAlignment="1">
      <alignment horizontal="left" vertical="center" wrapText="1"/>
      <protection/>
    </xf>
    <xf numFmtId="0" fontId="18" fillId="0" borderId="10" xfId="1250" applyFont="1" applyFill="1" applyBorder="1" applyAlignment="1">
      <alignment horizontal="justify" vertical="center" wrapText="1"/>
      <protection/>
    </xf>
    <xf numFmtId="0" fontId="1" fillId="0" borderId="10" xfId="1384" applyFont="1" applyFill="1" applyBorder="1" applyAlignment="1">
      <alignment horizontal="center" vertical="center" wrapText="1"/>
      <protection/>
    </xf>
    <xf numFmtId="0" fontId="1" fillId="0" borderId="10" xfId="1384" applyFont="1" applyFill="1" applyBorder="1" applyAlignment="1">
      <alignment horizontal="justify" vertical="center" wrapText="1"/>
      <protection/>
    </xf>
    <xf numFmtId="0" fontId="1" fillId="34" borderId="10" xfId="1384" applyFont="1" applyFill="1" applyBorder="1" applyAlignment="1">
      <alignment horizontal="left" vertical="center" wrapText="1"/>
      <protection/>
    </xf>
    <xf numFmtId="0" fontId="1" fillId="34" borderId="10" xfId="1384" applyFont="1" applyFill="1" applyBorder="1" applyAlignment="1">
      <alignment horizontal="justify" vertical="top" wrapText="1"/>
      <protection/>
    </xf>
    <xf numFmtId="0" fontId="2" fillId="33" borderId="10" xfId="1240" applyFont="1" applyFill="1" applyBorder="1" applyAlignment="1">
      <alignment horizontal="center" vertical="center" wrapText="1"/>
      <protection/>
    </xf>
    <xf numFmtId="0" fontId="1" fillId="33" borderId="0" xfId="1240" applyFont="1" applyFill="1" applyBorder="1" applyAlignment="1">
      <alignment horizontal="center" vertical="center"/>
      <protection/>
    </xf>
    <xf numFmtId="0" fontId="1" fillId="0" borderId="51" xfId="1250" applyFont="1" applyFill="1" applyBorder="1" applyAlignment="1">
      <alignment horizontal="justify" vertical="center" wrapText="1"/>
      <protection/>
    </xf>
    <xf numFmtId="0" fontId="1" fillId="0" borderId="52" xfId="1250" applyFont="1" applyFill="1" applyBorder="1" applyAlignment="1">
      <alignment horizontal="justify" vertical="center" wrapText="1"/>
      <protection/>
    </xf>
    <xf numFmtId="0" fontId="2" fillId="33" borderId="19" xfId="1240" applyFont="1" applyFill="1" applyBorder="1" applyAlignment="1">
      <alignment horizontal="center" vertical="center" textRotation="90" wrapText="1"/>
      <protection/>
    </xf>
    <xf numFmtId="177" fontId="1" fillId="33" borderId="0" xfId="1240" applyNumberFormat="1" applyFont="1" applyFill="1" applyBorder="1" applyAlignment="1">
      <alignment horizontal="center" vertical="center"/>
      <protection/>
    </xf>
    <xf numFmtId="0" fontId="1" fillId="0" borderId="53" xfId="1250" applyFont="1" applyFill="1" applyBorder="1" applyAlignment="1">
      <alignment vertical="center" wrapText="1"/>
      <protection/>
    </xf>
    <xf numFmtId="0" fontId="1" fillId="0" borderId="51" xfId="1250" applyFont="1" applyFill="1" applyBorder="1" applyAlignment="1">
      <alignment vertical="center" wrapText="1"/>
      <protection/>
    </xf>
    <xf numFmtId="0" fontId="1" fillId="0" borderId="52" xfId="1250" applyFont="1" applyFill="1" applyBorder="1" applyAlignment="1">
      <alignment vertical="center" wrapText="1"/>
      <protection/>
    </xf>
    <xf numFmtId="0" fontId="2" fillId="0" borderId="54" xfId="1250" applyFont="1" applyFill="1" applyBorder="1" applyAlignment="1">
      <alignment horizontal="left" vertical="center" wrapText="1"/>
      <protection/>
    </xf>
    <xf numFmtId="2" fontId="1" fillId="33" borderId="15" xfId="1240" applyNumberFormat="1" applyFont="1" applyFill="1" applyBorder="1" applyAlignment="1">
      <alignment horizontal="right" vertical="center"/>
      <protection/>
    </xf>
    <xf numFmtId="10" fontId="1" fillId="33" borderId="15" xfId="1240" applyNumberFormat="1" applyFont="1" applyFill="1" applyBorder="1" applyAlignment="1">
      <alignment horizontal="right" vertical="center"/>
      <protection/>
    </xf>
    <xf numFmtId="0" fontId="2" fillId="34" borderId="55" xfId="0" applyFont="1" applyFill="1" applyBorder="1" applyAlignment="1">
      <alignment horizontal="center" vertical="center" wrapText="1"/>
    </xf>
    <xf numFmtId="177" fontId="1" fillId="33" borderId="10" xfId="0" applyNumberFormat="1"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 fillId="33" borderId="22" xfId="0" applyFont="1" applyFill="1" applyBorder="1" applyAlignment="1">
      <alignment horizontal="justify" vertical="center" wrapText="1"/>
    </xf>
    <xf numFmtId="0" fontId="1" fillId="33" borderId="38" xfId="0" applyFont="1" applyFill="1" applyBorder="1" applyAlignment="1">
      <alignment horizontal="justify" vertical="center" wrapText="1"/>
    </xf>
    <xf numFmtId="0" fontId="58" fillId="0" borderId="10" xfId="0" applyFont="1" applyBorder="1" applyAlignment="1">
      <alignment horizontal="justify" vertical="center" wrapText="1"/>
    </xf>
    <xf numFmtId="0" fontId="58" fillId="0" borderId="17" xfId="0" applyFont="1" applyBorder="1" applyAlignment="1">
      <alignment horizontal="justify" vertical="center" wrapText="1"/>
    </xf>
    <xf numFmtId="0" fontId="10" fillId="35" borderId="35"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10" fillId="35" borderId="5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57" xfId="0" applyFont="1" applyFill="1" applyBorder="1" applyAlignment="1">
      <alignment horizontal="center" vertical="center" wrapText="1"/>
    </xf>
    <xf numFmtId="4" fontId="1" fillId="33" borderId="29" xfId="0" applyNumberFormat="1" applyFont="1" applyFill="1" applyBorder="1" applyAlignment="1">
      <alignment horizontal="center" vertical="center"/>
    </xf>
    <xf numFmtId="4" fontId="1" fillId="33" borderId="30" xfId="0" applyNumberFormat="1" applyFont="1" applyFill="1" applyBorder="1" applyAlignment="1">
      <alignment horizontal="center" vertical="center"/>
    </xf>
    <xf numFmtId="0" fontId="2" fillId="33" borderId="35" xfId="0" applyFont="1" applyFill="1" applyBorder="1" applyAlignment="1">
      <alignment horizontal="justify" vertical="center" wrapText="1"/>
    </xf>
    <xf numFmtId="0" fontId="2" fillId="33" borderId="56" xfId="0" applyFont="1" applyFill="1" applyBorder="1" applyAlignment="1">
      <alignment horizontal="justify" vertical="center" wrapText="1"/>
    </xf>
    <xf numFmtId="0" fontId="2" fillId="33" borderId="57" xfId="0" applyFont="1" applyFill="1" applyBorder="1" applyAlignment="1">
      <alignment horizontal="justify" vertical="center" wrapText="1"/>
    </xf>
    <xf numFmtId="187" fontId="1" fillId="33" borderId="19" xfId="0" applyNumberFormat="1" applyFont="1" applyFill="1" applyBorder="1" applyAlignment="1">
      <alignment horizontal="justify" vertical="center" wrapText="1"/>
    </xf>
    <xf numFmtId="187" fontId="1" fillId="33" borderId="20" xfId="0" applyNumberFormat="1" applyFont="1" applyFill="1" applyBorder="1" applyAlignment="1">
      <alignment horizontal="justify" vertical="center" wrapText="1"/>
    </xf>
    <xf numFmtId="0" fontId="14" fillId="36" borderId="35"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36" borderId="57" xfId="0" applyFont="1" applyFill="1" applyBorder="1" applyAlignment="1">
      <alignment horizontal="center" vertical="center" wrapText="1"/>
    </xf>
    <xf numFmtId="0" fontId="2" fillId="0" borderId="38" xfId="1477" applyFont="1" applyBorder="1" applyAlignment="1">
      <alignment horizontal="center" vertical="center" wrapText="1"/>
      <protection/>
    </xf>
    <xf numFmtId="0" fontId="2" fillId="0" borderId="20" xfId="1477" applyFont="1" applyBorder="1" applyAlignment="1">
      <alignment horizontal="center" vertical="center" wrapText="1"/>
      <protection/>
    </xf>
    <xf numFmtId="0" fontId="2" fillId="0" borderId="17" xfId="1477" applyFont="1" applyBorder="1" applyAlignment="1">
      <alignment horizontal="center" vertical="center" wrapText="1"/>
      <protection/>
    </xf>
    <xf numFmtId="0" fontId="1" fillId="33" borderId="16" xfId="1477" applyFont="1" applyFill="1" applyBorder="1" applyAlignment="1">
      <alignment horizontal="justify" vertical="center" wrapText="1"/>
      <protection/>
    </xf>
    <xf numFmtId="0" fontId="1" fillId="33" borderId="10" xfId="1477" applyFont="1" applyFill="1" applyBorder="1" applyAlignment="1">
      <alignment horizontal="justify" vertical="center" wrapText="1"/>
      <protection/>
    </xf>
    <xf numFmtId="0" fontId="2" fillId="34" borderId="5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1" fillId="33" borderId="21" xfId="0" applyFont="1" applyFill="1" applyBorder="1" applyAlignment="1">
      <alignment horizontal="justify" vertical="center" wrapText="1"/>
    </xf>
    <xf numFmtId="0" fontId="1" fillId="33" borderId="16" xfId="0" applyFont="1" applyFill="1" applyBorder="1" applyAlignment="1">
      <alignment horizontal="justify" vertical="center" wrapText="1"/>
    </xf>
    <xf numFmtId="0" fontId="1" fillId="33" borderId="17" xfId="0" applyFont="1" applyFill="1" applyBorder="1" applyAlignment="1">
      <alignment horizontal="justify" vertical="center" wrapText="1"/>
    </xf>
    <xf numFmtId="2" fontId="1" fillId="33" borderId="16" xfId="1477" applyNumberFormat="1" applyFont="1" applyFill="1" applyBorder="1" applyAlignment="1">
      <alignment horizontal="justify" vertical="center" wrapText="1"/>
      <protection/>
    </xf>
    <xf numFmtId="0" fontId="2" fillId="35" borderId="59" xfId="1477" applyFont="1" applyFill="1" applyBorder="1" applyAlignment="1">
      <alignment horizontal="center" vertical="center" wrapText="1"/>
      <protection/>
    </xf>
    <xf numFmtId="0" fontId="2" fillId="35" borderId="0" xfId="1477" applyFont="1" applyFill="1" applyBorder="1" applyAlignment="1">
      <alignment horizontal="center" vertical="center" wrapText="1"/>
      <protection/>
    </xf>
    <xf numFmtId="0" fontId="2" fillId="35" borderId="60" xfId="1477" applyFont="1" applyFill="1" applyBorder="1" applyAlignment="1">
      <alignment horizontal="center" vertical="center" wrapText="1"/>
      <protection/>
    </xf>
    <xf numFmtId="0" fontId="2" fillId="0" borderId="32" xfId="1477" applyFont="1" applyBorder="1" applyAlignment="1">
      <alignment horizontal="center" vertical="center" wrapText="1"/>
      <protection/>
    </xf>
    <xf numFmtId="0" fontId="2" fillId="0" borderId="33" xfId="1477" applyFont="1" applyBorder="1" applyAlignment="1">
      <alignment horizontal="center" vertical="center" wrapText="1"/>
      <protection/>
    </xf>
    <xf numFmtId="0" fontId="2" fillId="33" borderId="21" xfId="1477" applyFont="1" applyFill="1" applyBorder="1" applyAlignment="1">
      <alignment horizontal="center" vertical="center" wrapText="1"/>
      <protection/>
    </xf>
    <xf numFmtId="0" fontId="2" fillId="33" borderId="22" xfId="1477" applyFont="1" applyFill="1" applyBorder="1" applyAlignment="1">
      <alignment horizontal="center" vertical="center" wrapText="1"/>
      <protection/>
    </xf>
    <xf numFmtId="0" fontId="14" fillId="36" borderId="56" xfId="0" applyFont="1" applyFill="1" applyBorder="1" applyAlignment="1">
      <alignment horizontal="center" vertical="center" wrapText="1"/>
    </xf>
    <xf numFmtId="0" fontId="1" fillId="33" borderId="18" xfId="0" applyFont="1" applyFill="1" applyBorder="1" applyAlignment="1">
      <alignment horizontal="justify" vertical="center" wrapText="1"/>
    </xf>
    <xf numFmtId="0" fontId="1" fillId="33" borderId="20"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26" xfId="0" applyFont="1" applyFill="1" applyBorder="1" applyAlignment="1">
      <alignment horizontal="center" vertical="center" wrapText="1"/>
    </xf>
    <xf numFmtId="0" fontId="1" fillId="33" borderId="21" xfId="1477" applyFont="1" applyFill="1" applyBorder="1" applyAlignment="1">
      <alignment horizontal="justify" vertical="center" wrapText="1"/>
      <protection/>
    </xf>
    <xf numFmtId="0" fontId="1" fillId="33" borderId="22" xfId="1477" applyFont="1" applyFill="1" applyBorder="1" applyAlignment="1">
      <alignment horizontal="justify" vertical="center" wrapText="1"/>
      <protection/>
    </xf>
    <xf numFmtId="0" fontId="2" fillId="35" borderId="28" xfId="1477" applyFont="1" applyFill="1" applyBorder="1" applyAlignment="1">
      <alignment horizontal="center" vertical="center" wrapText="1"/>
      <protection/>
    </xf>
    <xf numFmtId="0" fontId="2" fillId="35" borderId="58" xfId="1477" applyFont="1" applyFill="1" applyBorder="1" applyAlignment="1">
      <alignment horizontal="center" vertical="center" wrapText="1"/>
      <protection/>
    </xf>
    <xf numFmtId="0" fontId="2" fillId="35" borderId="26" xfId="1477" applyFont="1" applyFill="1" applyBorder="1" applyAlignment="1">
      <alignment horizontal="center" vertical="center" wrapText="1"/>
      <protection/>
    </xf>
    <xf numFmtId="177" fontId="1" fillId="33" borderId="10" xfId="1240" applyNumberFormat="1" applyFont="1" applyFill="1" applyBorder="1" applyAlignment="1">
      <alignment horizontal="right" vertical="center"/>
      <protection/>
    </xf>
    <xf numFmtId="177" fontId="1" fillId="33" borderId="14" xfId="1240" applyNumberFormat="1" applyFont="1" applyFill="1" applyBorder="1" applyAlignment="1">
      <alignment horizontal="right" vertical="center"/>
      <protection/>
    </xf>
    <xf numFmtId="177" fontId="1" fillId="33" borderId="12" xfId="1240" applyNumberFormat="1" applyFont="1" applyFill="1" applyBorder="1" applyAlignment="1">
      <alignment horizontal="right" vertical="center"/>
      <protection/>
    </xf>
    <xf numFmtId="0" fontId="2" fillId="33" borderId="14" xfId="1240" applyFont="1" applyFill="1" applyBorder="1" applyAlignment="1">
      <alignment horizontal="center" vertical="center" wrapText="1"/>
      <protection/>
    </xf>
    <xf numFmtId="0" fontId="2" fillId="33" borderId="45" xfId="1240" applyFont="1" applyFill="1" applyBorder="1" applyAlignment="1">
      <alignment horizontal="center" vertical="center" wrapText="1"/>
      <protection/>
    </xf>
    <xf numFmtId="0" fontId="2" fillId="33" borderId="12" xfId="1240" applyFont="1" applyFill="1" applyBorder="1" applyAlignment="1">
      <alignment horizontal="center" vertical="center" wrapText="1"/>
      <protection/>
    </xf>
    <xf numFmtId="2" fontId="9" fillId="33" borderId="14" xfId="1240" applyNumberFormat="1" applyFont="1" applyFill="1" applyBorder="1" applyAlignment="1">
      <alignment horizontal="center" vertical="center" wrapText="1"/>
      <protection/>
    </xf>
    <xf numFmtId="2" fontId="9" fillId="33" borderId="45" xfId="1240" applyNumberFormat="1" applyFont="1" applyFill="1" applyBorder="1" applyAlignment="1">
      <alignment horizontal="center" vertical="center" wrapText="1"/>
      <protection/>
    </xf>
    <xf numFmtId="2" fontId="9" fillId="33" borderId="12" xfId="1240" applyNumberFormat="1" applyFont="1" applyFill="1" applyBorder="1" applyAlignment="1">
      <alignment horizontal="center" vertical="center" wrapText="1"/>
      <protection/>
    </xf>
    <xf numFmtId="0" fontId="2" fillId="33" borderId="10" xfId="1240" applyFont="1" applyFill="1" applyBorder="1" applyAlignment="1">
      <alignment horizontal="center" vertical="center"/>
      <protection/>
    </xf>
    <xf numFmtId="0" fontId="2" fillId="0" borderId="14" xfId="0" applyFont="1" applyFill="1" applyBorder="1" applyAlignment="1">
      <alignment horizontal="center" vertical="center" wrapText="1"/>
    </xf>
    <xf numFmtId="0" fontId="0" fillId="0" borderId="45" xfId="0" applyBorder="1" applyAlignment="1">
      <alignment/>
    </xf>
    <xf numFmtId="0" fontId="0" fillId="0" borderId="12" xfId="0" applyBorder="1" applyAlignment="1">
      <alignment/>
    </xf>
    <xf numFmtId="0" fontId="10" fillId="35" borderId="10" xfId="1240" applyFont="1" applyFill="1" applyBorder="1" applyAlignment="1">
      <alignment horizontal="center" vertical="center"/>
      <protection/>
    </xf>
    <xf numFmtId="0" fontId="1" fillId="0" borderId="10" xfId="0" applyFont="1" applyFill="1" applyBorder="1" applyAlignment="1">
      <alignment horizontal="justify" vertical="center" wrapText="1"/>
    </xf>
    <xf numFmtId="0" fontId="1" fillId="33" borderId="10" xfId="1240" applyFont="1" applyFill="1" applyBorder="1" applyAlignment="1">
      <alignment horizontal="center" vertical="center"/>
      <protection/>
    </xf>
    <xf numFmtId="0" fontId="1" fillId="0" borderId="10" xfId="1568" applyFont="1" applyFill="1" applyBorder="1" applyAlignment="1">
      <alignment horizontal="justify" vertical="center" wrapText="1"/>
    </xf>
    <xf numFmtId="0" fontId="1" fillId="33" borderId="14" xfId="1240" applyFont="1" applyFill="1" applyBorder="1" applyAlignment="1">
      <alignment horizontal="left" vertical="center"/>
      <protection/>
    </xf>
    <xf numFmtId="0" fontId="1" fillId="33" borderId="45" xfId="1240" applyFont="1" applyFill="1" applyBorder="1" applyAlignment="1">
      <alignment horizontal="left" vertical="center"/>
      <protection/>
    </xf>
    <xf numFmtId="0" fontId="1" fillId="33" borderId="12" xfId="1240" applyFont="1" applyFill="1" applyBorder="1" applyAlignment="1">
      <alignment horizontal="left" vertical="center"/>
      <protection/>
    </xf>
    <xf numFmtId="0" fontId="1" fillId="0" borderId="46" xfId="0" applyFont="1" applyFill="1" applyBorder="1" applyAlignment="1">
      <alignment vertical="center" wrapText="1"/>
    </xf>
    <xf numFmtId="0" fontId="2" fillId="33" borderId="10" xfId="1240" applyFont="1" applyFill="1" applyBorder="1" applyAlignment="1">
      <alignment horizontal="left" vertical="center"/>
      <protection/>
    </xf>
    <xf numFmtId="177" fontId="2" fillId="33" borderId="10" xfId="1240" applyNumberFormat="1" applyFont="1" applyFill="1" applyBorder="1" applyAlignment="1">
      <alignment horizontal="right" vertical="center"/>
      <protection/>
    </xf>
    <xf numFmtId="0" fontId="1" fillId="33" borderId="15" xfId="1240" applyFont="1" applyFill="1" applyBorder="1" applyAlignment="1">
      <alignment horizontal="center" vertical="center"/>
      <protection/>
    </xf>
    <xf numFmtId="0" fontId="1" fillId="33" borderId="61" xfId="1240" applyFont="1" applyFill="1" applyBorder="1" applyAlignment="1">
      <alignment horizontal="center" vertical="center"/>
      <protection/>
    </xf>
    <xf numFmtId="0" fontId="1" fillId="33" borderId="11" xfId="1240" applyFont="1" applyFill="1" applyBorder="1" applyAlignment="1">
      <alignment horizontal="center" vertical="center"/>
      <protection/>
    </xf>
    <xf numFmtId="0" fontId="1" fillId="33" borderId="10" xfId="1240" applyFont="1" applyFill="1" applyBorder="1" applyAlignment="1">
      <alignment horizontal="left" vertical="center"/>
      <protection/>
    </xf>
    <xf numFmtId="0" fontId="1" fillId="0" borderId="14" xfId="0" applyFont="1" applyFill="1" applyBorder="1" applyAlignment="1">
      <alignment horizontal="justify" vertical="center" wrapText="1"/>
    </xf>
    <xf numFmtId="0" fontId="1" fillId="0" borderId="45" xfId="0" applyFont="1" applyFill="1" applyBorder="1" applyAlignment="1">
      <alignment horizontal="justify" vertical="center" wrapText="1"/>
    </xf>
    <xf numFmtId="0" fontId="1" fillId="0" borderId="12" xfId="0" applyFont="1" applyFill="1" applyBorder="1" applyAlignment="1">
      <alignment horizontal="justify" vertical="center" wrapText="1"/>
    </xf>
    <xf numFmtId="177" fontId="1" fillId="33" borderId="10" xfId="1240" applyNumberFormat="1" applyFont="1" applyFill="1" applyBorder="1" applyAlignment="1">
      <alignment horizontal="center" vertical="center" wrapText="1"/>
      <protection/>
    </xf>
    <xf numFmtId="0" fontId="0" fillId="0" borderId="45" xfId="0" applyBorder="1" applyAlignment="1">
      <alignment horizontal="justify" vertical="center" wrapText="1"/>
    </xf>
    <xf numFmtId="0" fontId="0" fillId="0" borderId="12" xfId="0" applyBorder="1" applyAlignment="1">
      <alignment horizontal="justify" vertical="center" wrapText="1"/>
    </xf>
    <xf numFmtId="0" fontId="2" fillId="0" borderId="0" xfId="0" applyFont="1" applyAlignment="1">
      <alignment horizontal="left" wrapText="1"/>
    </xf>
    <xf numFmtId="0" fontId="0" fillId="0" borderId="45" xfId="0" applyBorder="1" applyAlignment="1">
      <alignment horizontal="justify" vertical="center"/>
    </xf>
    <xf numFmtId="0" fontId="0" fillId="0" borderId="12" xfId="0" applyBorder="1" applyAlignment="1">
      <alignment horizontal="justify" vertical="center"/>
    </xf>
    <xf numFmtId="0" fontId="2" fillId="33" borderId="10" xfId="1240" applyFont="1" applyFill="1" applyBorder="1" applyAlignment="1">
      <alignment horizontal="center" vertical="center" wrapText="1"/>
      <protection/>
    </xf>
    <xf numFmtId="0" fontId="2" fillId="33" borderId="14" xfId="1240" applyFont="1" applyFill="1" applyBorder="1" applyAlignment="1">
      <alignment horizontal="center" vertical="center"/>
      <protection/>
    </xf>
    <xf numFmtId="0" fontId="2" fillId="33" borderId="45" xfId="1240" applyFont="1" applyFill="1" applyBorder="1" applyAlignment="1">
      <alignment horizontal="center" vertical="center"/>
      <protection/>
    </xf>
    <xf numFmtId="0" fontId="2" fillId="33" borderId="12" xfId="1240" applyFont="1" applyFill="1" applyBorder="1" applyAlignment="1">
      <alignment horizontal="center" vertical="center"/>
      <protection/>
    </xf>
    <xf numFmtId="177" fontId="1" fillId="33" borderId="10" xfId="1240" applyNumberFormat="1" applyFont="1" applyFill="1" applyBorder="1" applyAlignment="1">
      <alignment horizontal="center" vertical="center"/>
      <protection/>
    </xf>
    <xf numFmtId="2" fontId="2" fillId="33" borderId="14" xfId="1240" applyNumberFormat="1" applyFont="1" applyFill="1" applyBorder="1" applyAlignment="1">
      <alignment horizontal="center" vertical="center"/>
      <protection/>
    </xf>
    <xf numFmtId="2" fontId="2" fillId="33" borderId="45" xfId="1240" applyNumberFormat="1" applyFont="1" applyFill="1" applyBorder="1" applyAlignment="1">
      <alignment horizontal="center" vertical="center"/>
      <protection/>
    </xf>
    <xf numFmtId="2" fontId="2" fillId="33" borderId="12" xfId="1240" applyNumberFormat="1" applyFont="1" applyFill="1" applyBorder="1" applyAlignment="1">
      <alignment horizontal="center" vertical="center"/>
      <protection/>
    </xf>
    <xf numFmtId="0" fontId="2" fillId="33" borderId="14" xfId="1240" applyFont="1" applyFill="1" applyBorder="1" applyAlignment="1">
      <alignment horizontal="left" vertical="center"/>
      <protection/>
    </xf>
    <xf numFmtId="0" fontId="2" fillId="33" borderId="45" xfId="1240" applyFont="1" applyFill="1" applyBorder="1" applyAlignment="1">
      <alignment horizontal="left" vertical="center"/>
      <protection/>
    </xf>
    <xf numFmtId="0" fontId="2" fillId="33" borderId="12" xfId="1240" applyFont="1" applyFill="1" applyBorder="1" applyAlignment="1">
      <alignment horizontal="left" vertical="center"/>
      <protection/>
    </xf>
    <xf numFmtId="1" fontId="1" fillId="33" borderId="10" xfId="1240" applyNumberFormat="1" applyFont="1" applyFill="1" applyBorder="1" applyAlignment="1">
      <alignment horizontal="center" vertical="center"/>
      <protection/>
    </xf>
    <xf numFmtId="0" fontId="1" fillId="33" borderId="14" xfId="1240" applyFont="1" applyFill="1" applyBorder="1" applyAlignment="1">
      <alignment horizontal="left" vertical="center" wrapText="1"/>
      <protection/>
    </xf>
    <xf numFmtId="0" fontId="1" fillId="33" borderId="45" xfId="1240" applyFont="1" applyFill="1" applyBorder="1" applyAlignment="1">
      <alignment horizontal="left" vertical="center" wrapText="1"/>
      <protection/>
    </xf>
    <xf numFmtId="0" fontId="1" fillId="33" borderId="12" xfId="1240" applyFont="1" applyFill="1" applyBorder="1" applyAlignment="1">
      <alignment horizontal="left" vertical="center" wrapText="1"/>
      <protection/>
    </xf>
    <xf numFmtId="2" fontId="1" fillId="33" borderId="10" xfId="1240" applyNumberFormat="1" applyFont="1" applyFill="1" applyBorder="1" applyAlignment="1">
      <alignment horizontal="center" vertical="center"/>
      <protection/>
    </xf>
    <xf numFmtId="177" fontId="2" fillId="33" borderId="10" xfId="1240" applyNumberFormat="1" applyFont="1" applyFill="1" applyBorder="1" applyAlignment="1">
      <alignment horizontal="center" vertical="center" wrapText="1"/>
      <protection/>
    </xf>
    <xf numFmtId="0" fontId="2" fillId="33" borderId="0" xfId="1240" applyFont="1" applyFill="1" applyAlignment="1">
      <alignment horizontal="center" vertical="center"/>
      <protection/>
    </xf>
    <xf numFmtId="0" fontId="1" fillId="33" borderId="0" xfId="1240" applyFont="1" applyFill="1" applyBorder="1" applyAlignment="1">
      <alignment horizontal="center" vertical="center"/>
      <protection/>
    </xf>
    <xf numFmtId="0" fontId="2" fillId="0" borderId="10" xfId="1250" applyFont="1" applyFill="1" applyBorder="1" applyAlignment="1">
      <alignment horizontal="center" vertical="center"/>
      <protection/>
    </xf>
    <xf numFmtId="191" fontId="1" fillId="33" borderId="10" xfId="1240" applyNumberFormat="1" applyFont="1" applyFill="1" applyBorder="1" applyAlignment="1">
      <alignment horizontal="center" vertical="center"/>
      <protection/>
    </xf>
    <xf numFmtId="2" fontId="2" fillId="0" borderId="10" xfId="1386" applyNumberFormat="1" applyFont="1" applyFill="1" applyBorder="1" applyAlignment="1">
      <alignment horizontal="center" vertical="center" wrapText="1"/>
    </xf>
    <xf numFmtId="0" fontId="2" fillId="0" borderId="14" xfId="1386" applyFont="1" applyFill="1" applyBorder="1" applyAlignment="1">
      <alignment horizontal="center" vertical="center" wrapText="1"/>
    </xf>
    <xf numFmtId="0" fontId="2" fillId="0" borderId="45" xfId="1386" applyFont="1" applyFill="1" applyBorder="1" applyAlignment="1">
      <alignment horizontal="center" vertical="center" wrapText="1"/>
    </xf>
    <xf numFmtId="0" fontId="2" fillId="0" borderId="12" xfId="1386" applyFont="1" applyFill="1" applyBorder="1" applyAlignment="1">
      <alignment horizontal="center" vertical="center" wrapText="1"/>
    </xf>
    <xf numFmtId="0" fontId="1" fillId="0" borderId="62" xfId="0" applyFont="1" applyFill="1" applyBorder="1" applyAlignment="1">
      <alignment horizontal="justify" vertical="center" wrapText="1"/>
    </xf>
    <xf numFmtId="0" fontId="1" fillId="0" borderId="63" xfId="0" applyFont="1" applyFill="1" applyBorder="1" applyAlignment="1">
      <alignment horizontal="justify" vertical="center" wrapText="1"/>
    </xf>
    <xf numFmtId="0" fontId="10" fillId="35" borderId="14" xfId="1240" applyFont="1" applyFill="1" applyBorder="1" applyAlignment="1">
      <alignment horizontal="center" vertical="center"/>
      <protection/>
    </xf>
    <xf numFmtId="0" fontId="10" fillId="35" borderId="45" xfId="1240" applyFont="1" applyFill="1" applyBorder="1" applyAlignment="1">
      <alignment horizontal="center" vertical="center"/>
      <protection/>
    </xf>
    <xf numFmtId="0" fontId="2" fillId="34" borderId="14" xfId="0" applyFont="1" applyFill="1" applyBorder="1" applyAlignment="1">
      <alignment horizontal="center" vertical="center"/>
    </xf>
    <xf numFmtId="0" fontId="2" fillId="34" borderId="12"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64"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4" xfId="0" applyFont="1" applyFill="1" applyBorder="1" applyAlignment="1">
      <alignment horizontal="justify" vertical="center"/>
    </xf>
    <xf numFmtId="0" fontId="1" fillId="0" borderId="12" xfId="0" applyFont="1" applyFill="1" applyBorder="1" applyAlignment="1">
      <alignment horizontal="justify" vertical="center"/>
    </xf>
    <xf numFmtId="177" fontId="1" fillId="33" borderId="14" xfId="1240" applyNumberFormat="1" applyFont="1" applyFill="1" applyBorder="1" applyAlignment="1">
      <alignment horizontal="center" vertical="center"/>
      <protection/>
    </xf>
    <xf numFmtId="177" fontId="1" fillId="33" borderId="12" xfId="1240" applyNumberFormat="1" applyFont="1" applyFill="1" applyBorder="1" applyAlignment="1">
      <alignment horizontal="center" vertical="center"/>
      <protection/>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2" xfId="0" applyBorder="1" applyAlignment="1">
      <alignment horizontal="left"/>
    </xf>
    <xf numFmtId="0" fontId="1" fillId="37" borderId="14" xfId="1477" applyFont="1" applyFill="1" applyBorder="1" applyAlignment="1">
      <alignment horizontal="center" vertical="center" wrapText="1"/>
      <protection/>
    </xf>
    <xf numFmtId="0" fontId="1" fillId="37" borderId="45" xfId="1477" applyFont="1" applyFill="1" applyBorder="1" applyAlignment="1">
      <alignment horizontal="center" vertical="center" wrapText="1"/>
      <protection/>
    </xf>
    <xf numFmtId="0" fontId="1" fillId="37" borderId="12" xfId="1477" applyFont="1" applyFill="1" applyBorder="1" applyAlignment="1">
      <alignment horizontal="center" vertical="center" wrapText="1"/>
      <protection/>
    </xf>
    <xf numFmtId="0" fontId="2" fillId="37" borderId="14" xfId="1240" applyFont="1" applyFill="1" applyBorder="1" applyAlignment="1">
      <alignment horizontal="center" vertical="center" wrapText="1"/>
      <protection/>
    </xf>
    <xf numFmtId="0" fontId="2" fillId="37" borderId="45" xfId="1240" applyFont="1" applyFill="1" applyBorder="1" applyAlignment="1">
      <alignment horizontal="center" vertical="center" wrapText="1"/>
      <protection/>
    </xf>
    <xf numFmtId="0" fontId="2" fillId="37" borderId="12" xfId="1240" applyFont="1" applyFill="1" applyBorder="1" applyAlignment="1">
      <alignment horizontal="center" vertical="center" wrapText="1"/>
      <protection/>
    </xf>
    <xf numFmtId="0" fontId="1" fillId="0" borderId="46" xfId="0" applyFont="1" applyFill="1" applyBorder="1" applyAlignment="1">
      <alignment horizontal="justify" vertical="center" wrapText="1"/>
    </xf>
    <xf numFmtId="0" fontId="18" fillId="0" borderId="10" xfId="0" applyFont="1" applyFill="1" applyBorder="1" applyAlignment="1">
      <alignment horizontal="justify" vertical="center" wrapText="1"/>
    </xf>
    <xf numFmtId="183" fontId="1" fillId="0" borderId="10" xfId="987" applyFont="1" applyFill="1" applyBorder="1" applyAlignment="1" applyProtection="1">
      <alignment horizontal="justify" vertical="center" wrapText="1"/>
      <protection/>
    </xf>
    <xf numFmtId="0" fontId="1" fillId="0" borderId="47" xfId="0" applyFont="1" applyFill="1" applyBorder="1" applyAlignment="1">
      <alignment horizontal="justify" vertical="center" wrapText="1"/>
    </xf>
    <xf numFmtId="0" fontId="1" fillId="0" borderId="14" xfId="1579" applyFont="1" applyFill="1" applyBorder="1" applyAlignment="1">
      <alignment horizontal="left" vertical="center" wrapText="1"/>
      <protection/>
    </xf>
    <xf numFmtId="0" fontId="1" fillId="0" borderId="64" xfId="1579" applyFont="1" applyFill="1" applyBorder="1" applyAlignment="1">
      <alignment horizontal="left" vertical="center" wrapText="1"/>
      <protection/>
    </xf>
    <xf numFmtId="0" fontId="1" fillId="0" borderId="15" xfId="0" applyFont="1" applyFill="1" applyBorder="1" applyAlignment="1">
      <alignment horizontal="justify" vertical="center" wrapText="1"/>
    </xf>
    <xf numFmtId="0" fontId="1" fillId="0" borderId="14" xfId="1250" applyFont="1" applyFill="1" applyBorder="1" applyAlignment="1">
      <alignment horizontal="justify" vertical="center" wrapText="1"/>
      <protection/>
    </xf>
    <xf numFmtId="0" fontId="1" fillId="0" borderId="12" xfId="1250" applyFont="1" applyFill="1" applyBorder="1" applyAlignment="1">
      <alignment horizontal="justify" vertical="center" wrapText="1"/>
      <protection/>
    </xf>
    <xf numFmtId="0" fontId="1" fillId="0" borderId="10" xfId="1384" applyFont="1" applyFill="1" applyBorder="1" applyAlignment="1">
      <alignment horizontal="justify" vertical="center" wrapText="1"/>
      <protection/>
    </xf>
    <xf numFmtId="0" fontId="0" fillId="0" borderId="10" xfId="1384" applyFont="1" applyFill="1" applyBorder="1">
      <alignment/>
      <protection/>
    </xf>
    <xf numFmtId="0" fontId="1" fillId="0" borderId="10" xfId="1250" applyFont="1" applyFill="1" applyBorder="1" applyAlignment="1">
      <alignment horizontal="justify" vertical="center" wrapText="1"/>
      <protection/>
    </xf>
    <xf numFmtId="0" fontId="1" fillId="34" borderId="54" xfId="1240" applyFont="1" applyFill="1" applyBorder="1" applyAlignment="1">
      <alignment horizontal="left" vertical="center"/>
      <protection/>
    </xf>
    <xf numFmtId="0" fontId="1" fillId="34" borderId="65" xfId="1240" applyFont="1" applyFill="1" applyBorder="1" applyAlignment="1">
      <alignment horizontal="left" vertical="center"/>
      <protection/>
    </xf>
    <xf numFmtId="0" fontId="1" fillId="34" borderId="53" xfId="1240" applyFont="1" applyFill="1" applyBorder="1" applyAlignment="1">
      <alignment horizontal="left" vertical="center"/>
      <protection/>
    </xf>
    <xf numFmtId="0" fontId="1" fillId="34" borderId="51" xfId="1240" applyFont="1" applyFill="1" applyBorder="1" applyAlignment="1">
      <alignment horizontal="left" vertical="center"/>
      <protection/>
    </xf>
    <xf numFmtId="0" fontId="1" fillId="34" borderId="0" xfId="1240" applyFont="1" applyFill="1" applyBorder="1" applyAlignment="1">
      <alignment horizontal="left" vertical="center"/>
      <protection/>
    </xf>
    <xf numFmtId="0" fontId="1" fillId="34" borderId="52" xfId="1240" applyFont="1" applyFill="1" applyBorder="1" applyAlignment="1">
      <alignment horizontal="left" vertical="center"/>
      <protection/>
    </xf>
    <xf numFmtId="0" fontId="1" fillId="34" borderId="13" xfId="1240" applyFont="1" applyFill="1" applyBorder="1" applyAlignment="1">
      <alignment horizontal="left" vertical="center"/>
      <protection/>
    </xf>
    <xf numFmtId="0" fontId="1" fillId="34" borderId="31" xfId="1240" applyFont="1" applyFill="1" applyBorder="1" applyAlignment="1">
      <alignment horizontal="left" vertical="center"/>
      <protection/>
    </xf>
    <xf numFmtId="0" fontId="1" fillId="34" borderId="23" xfId="1240" applyFont="1" applyFill="1" applyBorder="1" applyAlignment="1">
      <alignment horizontal="left" vertical="center"/>
      <protection/>
    </xf>
    <xf numFmtId="0" fontId="1" fillId="0" borderId="51" xfId="1250" applyFont="1" applyFill="1" applyBorder="1" applyAlignment="1">
      <alignment horizontal="justify" vertical="center" wrapText="1"/>
      <protection/>
    </xf>
    <xf numFmtId="0" fontId="1" fillId="0" borderId="52" xfId="1250" applyFont="1" applyFill="1" applyBorder="1" applyAlignment="1">
      <alignment horizontal="justify" vertical="center" wrapText="1"/>
      <protection/>
    </xf>
    <xf numFmtId="0" fontId="1" fillId="0" borderId="13" xfId="1250" applyFont="1" applyFill="1" applyBorder="1" applyAlignment="1">
      <alignment horizontal="justify" vertical="center" wrapText="1"/>
      <protection/>
    </xf>
    <xf numFmtId="0" fontId="1" fillId="0" borderId="23" xfId="1250" applyFont="1" applyFill="1" applyBorder="1" applyAlignment="1">
      <alignment horizontal="justify" vertical="center" wrapText="1"/>
      <protection/>
    </xf>
    <xf numFmtId="190" fontId="2" fillId="34" borderId="54" xfId="1240" applyNumberFormat="1" applyFont="1" applyFill="1" applyBorder="1" applyAlignment="1">
      <alignment horizontal="center" vertical="center"/>
      <protection/>
    </xf>
    <xf numFmtId="190" fontId="2" fillId="34" borderId="53" xfId="1240" applyNumberFormat="1" applyFont="1" applyFill="1" applyBorder="1" applyAlignment="1">
      <alignment horizontal="center" vertical="center"/>
      <protection/>
    </xf>
    <xf numFmtId="190" fontId="2" fillId="34" borderId="51" xfId="1240" applyNumberFormat="1" applyFont="1" applyFill="1" applyBorder="1" applyAlignment="1">
      <alignment horizontal="center" vertical="center"/>
      <protection/>
    </xf>
    <xf numFmtId="190" fontId="2" fillId="34" borderId="52" xfId="1240" applyNumberFormat="1" applyFont="1" applyFill="1" applyBorder="1" applyAlignment="1">
      <alignment horizontal="center" vertical="center"/>
      <protection/>
    </xf>
    <xf numFmtId="190" fontId="2" fillId="34" borderId="13" xfId="1240" applyNumberFormat="1" applyFont="1" applyFill="1" applyBorder="1" applyAlignment="1">
      <alignment horizontal="center" vertical="center"/>
      <protection/>
    </xf>
    <xf numFmtId="190" fontId="2" fillId="34" borderId="23" xfId="1240" applyNumberFormat="1" applyFont="1" applyFill="1" applyBorder="1" applyAlignment="1">
      <alignment horizontal="center" vertical="center"/>
      <protection/>
    </xf>
    <xf numFmtId="0" fontId="1" fillId="0" borderId="13" xfId="1250" applyFont="1" applyFill="1" applyBorder="1" applyAlignment="1">
      <alignment horizontal="left" vertical="center" wrapText="1"/>
      <protection/>
    </xf>
    <xf numFmtId="0" fontId="1" fillId="0" borderId="23" xfId="1250" applyFont="1" applyFill="1" applyBorder="1" applyAlignment="1">
      <alignment horizontal="left" vertical="center" wrapText="1"/>
      <protection/>
    </xf>
    <xf numFmtId="0" fontId="1" fillId="33" borderId="14" xfId="1240" applyFont="1" applyFill="1" applyBorder="1" applyAlignment="1">
      <alignment horizontal="justify" vertical="center"/>
      <protection/>
    </xf>
    <xf numFmtId="0" fontId="1" fillId="33" borderId="45" xfId="1240" applyFont="1" applyFill="1" applyBorder="1" applyAlignment="1">
      <alignment horizontal="justify" vertical="center"/>
      <protection/>
    </xf>
    <xf numFmtId="0" fontId="1" fillId="33" borderId="12" xfId="1240" applyFont="1" applyFill="1" applyBorder="1" applyAlignment="1">
      <alignment horizontal="justify" vertical="center"/>
      <protection/>
    </xf>
    <xf numFmtId="0" fontId="1" fillId="0" borderId="46" xfId="1250" applyFont="1" applyFill="1" applyBorder="1" applyAlignment="1">
      <alignment horizontal="justify" vertical="center" wrapText="1"/>
      <protection/>
    </xf>
    <xf numFmtId="0" fontId="1" fillId="0" borderId="46" xfId="1579" applyFont="1" applyFill="1" applyBorder="1" applyAlignment="1">
      <alignment horizontal="left" vertical="center" wrapText="1"/>
      <protection/>
    </xf>
    <xf numFmtId="0" fontId="1" fillId="34" borderId="10" xfId="1384" applyFont="1" applyFill="1" applyBorder="1" applyAlignment="1">
      <alignment horizontal="justify" vertical="center" wrapText="1"/>
      <protection/>
    </xf>
    <xf numFmtId="0" fontId="0" fillId="34" borderId="10" xfId="1384" applyFont="1" applyFill="1" applyBorder="1">
      <alignment/>
      <protection/>
    </xf>
    <xf numFmtId="0" fontId="1" fillId="0" borderId="10" xfId="1579" applyFont="1" applyFill="1" applyBorder="1" applyAlignment="1">
      <alignment horizontal="justify" vertical="center" wrapText="1"/>
      <protection/>
    </xf>
    <xf numFmtId="0" fontId="1" fillId="33" borderId="14" xfId="1477" applyFont="1" applyFill="1" applyBorder="1" applyAlignment="1">
      <alignment horizontal="center" vertical="center" wrapText="1"/>
      <protection/>
    </xf>
    <xf numFmtId="0" fontId="1" fillId="33" borderId="45" xfId="1477" applyFont="1" applyFill="1" applyBorder="1" applyAlignment="1">
      <alignment horizontal="center" vertical="center" wrapText="1"/>
      <protection/>
    </xf>
    <xf numFmtId="0" fontId="1" fillId="33" borderId="12" xfId="1477" applyFont="1" applyFill="1" applyBorder="1" applyAlignment="1">
      <alignment horizontal="center" vertical="center" wrapText="1"/>
      <protection/>
    </xf>
    <xf numFmtId="2" fontId="2" fillId="0" borderId="10" xfId="1240" applyNumberFormat="1" applyFont="1" applyBorder="1" applyAlignment="1">
      <alignment horizontal="left" vertical="center" wrapText="1"/>
      <protection/>
    </xf>
    <xf numFmtId="2" fontId="2" fillId="0" borderId="17" xfId="1240" applyNumberFormat="1" applyFont="1" applyBorder="1" applyAlignment="1">
      <alignment horizontal="left" vertical="center" wrapText="1"/>
      <protection/>
    </xf>
    <xf numFmtId="0" fontId="2" fillId="33" borderId="16" xfId="1250" applyFont="1" applyFill="1" applyBorder="1" applyAlignment="1">
      <alignment horizontal="center" vertical="center"/>
      <protection/>
    </xf>
    <xf numFmtId="0" fontId="1" fillId="33" borderId="10" xfId="1250" applyFont="1" applyFill="1" applyBorder="1" applyAlignment="1">
      <alignment vertical="center" wrapText="1"/>
      <protection/>
    </xf>
    <xf numFmtId="0" fontId="1" fillId="33" borderId="17" xfId="1250" applyFont="1" applyFill="1" applyBorder="1" applyAlignment="1">
      <alignment vertical="center" wrapText="1"/>
      <protection/>
    </xf>
    <xf numFmtId="0" fontId="2" fillId="33" borderId="21" xfId="1250" applyFont="1" applyFill="1" applyBorder="1" applyAlignment="1">
      <alignment horizontal="center" vertical="center" wrapText="1"/>
      <protection/>
    </xf>
    <xf numFmtId="0" fontId="2" fillId="33" borderId="22" xfId="1250" applyFont="1" applyFill="1" applyBorder="1" applyAlignment="1">
      <alignment horizontal="center" vertical="center" wrapText="1"/>
      <protection/>
    </xf>
    <xf numFmtId="0" fontId="2" fillId="33" borderId="38" xfId="1250" applyFont="1" applyFill="1" applyBorder="1" applyAlignment="1">
      <alignment horizontal="center" vertical="center" wrapText="1"/>
      <protection/>
    </xf>
    <xf numFmtId="0" fontId="2" fillId="33" borderId="10" xfId="1250" applyFont="1" applyFill="1" applyBorder="1" applyAlignment="1">
      <alignment horizontal="left" vertical="center"/>
      <protection/>
    </xf>
    <xf numFmtId="0" fontId="2" fillId="33" borderId="17" xfId="1250" applyFont="1" applyFill="1" applyBorder="1" applyAlignment="1">
      <alignment horizontal="left" vertical="center"/>
      <protection/>
    </xf>
    <xf numFmtId="2" fontId="2" fillId="0" borderId="14" xfId="1240" applyNumberFormat="1" applyFont="1" applyBorder="1" applyAlignment="1">
      <alignment horizontal="left" vertical="center" wrapText="1"/>
      <protection/>
    </xf>
    <xf numFmtId="2" fontId="2" fillId="0" borderId="66" xfId="1240" applyNumberFormat="1" applyFont="1" applyBorder="1" applyAlignment="1">
      <alignment horizontal="left" vertical="center" wrapText="1"/>
      <protection/>
    </xf>
    <xf numFmtId="0" fontId="2" fillId="33" borderId="14" xfId="1250" applyFont="1" applyFill="1" applyBorder="1" applyAlignment="1">
      <alignment horizontal="left" vertical="center" wrapText="1"/>
      <protection/>
    </xf>
    <xf numFmtId="0" fontId="2" fillId="33" borderId="66" xfId="1250" applyFont="1" applyFill="1" applyBorder="1" applyAlignment="1">
      <alignment horizontal="left" vertical="center" wrapText="1"/>
      <protection/>
    </xf>
    <xf numFmtId="0" fontId="2" fillId="33" borderId="0" xfId="1250" applyFont="1" applyFill="1" applyAlignment="1">
      <alignment horizontal="center" vertical="center"/>
      <protection/>
    </xf>
    <xf numFmtId="0" fontId="1" fillId="33" borderId="0" xfId="1250" applyFont="1" applyFill="1" applyBorder="1" applyAlignment="1">
      <alignment horizontal="center" vertical="center"/>
      <protection/>
    </xf>
    <xf numFmtId="0" fontId="2" fillId="33" borderId="21" xfId="1250" applyFont="1" applyFill="1" applyBorder="1" applyAlignment="1">
      <alignment horizontal="center" vertical="center" textRotation="90" wrapText="1"/>
      <protection/>
    </xf>
    <xf numFmtId="0" fontId="2" fillId="33" borderId="16" xfId="1250" applyFont="1" applyFill="1" applyBorder="1" applyAlignment="1">
      <alignment horizontal="center" vertical="center" textRotation="90" wrapText="1"/>
      <protection/>
    </xf>
    <xf numFmtId="0" fontId="2" fillId="33" borderId="22" xfId="1250" applyFont="1" applyFill="1" applyBorder="1" applyAlignment="1">
      <alignment horizontal="center" vertical="center"/>
      <protection/>
    </xf>
    <xf numFmtId="0" fontId="2" fillId="33" borderId="38" xfId="1250" applyFont="1" applyFill="1" applyBorder="1" applyAlignment="1">
      <alignment horizontal="center" vertical="center"/>
      <protection/>
    </xf>
    <xf numFmtId="0" fontId="2" fillId="33" borderId="10" xfId="1250" applyFont="1" applyFill="1" applyBorder="1" applyAlignment="1">
      <alignment horizontal="center" vertical="center"/>
      <protection/>
    </xf>
    <xf numFmtId="0" fontId="2" fillId="33" borderId="17" xfId="1250" applyFont="1" applyFill="1" applyBorder="1" applyAlignment="1">
      <alignment horizontal="center" vertical="center"/>
      <protection/>
    </xf>
    <xf numFmtId="0" fontId="2" fillId="33" borderId="21" xfId="1240" applyFont="1" applyFill="1" applyBorder="1" applyAlignment="1">
      <alignment horizontal="center" vertical="center"/>
      <protection/>
    </xf>
    <xf numFmtId="0" fontId="2" fillId="33" borderId="16" xfId="1240" applyFont="1" applyFill="1" applyBorder="1" applyAlignment="1">
      <alignment horizontal="center" vertical="center"/>
      <protection/>
    </xf>
    <xf numFmtId="0" fontId="2" fillId="33" borderId="18" xfId="1240" applyFont="1" applyFill="1" applyBorder="1" applyAlignment="1">
      <alignment horizontal="center" vertical="center"/>
      <protection/>
    </xf>
    <xf numFmtId="0" fontId="2" fillId="33" borderId="16" xfId="1240" applyFont="1" applyFill="1" applyBorder="1" applyAlignment="1">
      <alignment horizontal="center" vertical="center" wrapText="1"/>
      <protection/>
    </xf>
    <xf numFmtId="0" fontId="2" fillId="33" borderId="10" xfId="1240" applyFont="1" applyFill="1" applyBorder="1" applyAlignment="1">
      <alignment horizontal="center" vertical="center" textRotation="90" wrapText="1"/>
      <protection/>
    </xf>
    <xf numFmtId="0" fontId="2" fillId="33" borderId="19" xfId="1240" applyFont="1" applyFill="1" applyBorder="1" applyAlignment="1">
      <alignment horizontal="center" vertical="center" textRotation="90" wrapText="1"/>
      <protection/>
    </xf>
    <xf numFmtId="0" fontId="1" fillId="33" borderId="67" xfId="1240" applyFont="1" applyFill="1" applyBorder="1" applyAlignment="1">
      <alignment horizontal="center" vertical="center"/>
      <protection/>
    </xf>
    <xf numFmtId="0" fontId="1" fillId="33" borderId="68" xfId="1240" applyFont="1" applyFill="1" applyBorder="1" applyAlignment="1">
      <alignment horizontal="center" vertical="center"/>
      <protection/>
    </xf>
    <xf numFmtId="0" fontId="2" fillId="33" borderId="17" xfId="1240" applyFont="1" applyFill="1" applyBorder="1" applyAlignment="1">
      <alignment horizontal="center" vertical="center" textRotation="90" wrapText="1"/>
      <protection/>
    </xf>
    <xf numFmtId="0" fontId="2" fillId="33" borderId="20" xfId="1240" applyFont="1" applyFill="1" applyBorder="1" applyAlignment="1">
      <alignment horizontal="center" vertical="center" textRotation="90" wrapText="1"/>
      <protection/>
    </xf>
    <xf numFmtId="0" fontId="2" fillId="33" borderId="21" xfId="1240" applyFont="1" applyFill="1" applyBorder="1" applyAlignment="1">
      <alignment horizontal="center" vertical="center" wrapText="1"/>
      <protection/>
    </xf>
    <xf numFmtId="0" fontId="2" fillId="33" borderId="22" xfId="1240" applyFont="1" applyFill="1" applyBorder="1" applyAlignment="1">
      <alignment horizontal="center" vertical="center" wrapText="1"/>
      <protection/>
    </xf>
    <xf numFmtId="0" fontId="2" fillId="33" borderId="38" xfId="1240" applyFont="1" applyFill="1" applyBorder="1" applyAlignment="1">
      <alignment horizontal="center" vertical="center" wrapText="1"/>
      <protection/>
    </xf>
    <xf numFmtId="0" fontId="2" fillId="33" borderId="0" xfId="1240" applyFont="1" applyFill="1" applyBorder="1" applyAlignment="1">
      <alignment horizontal="center" vertical="center" wrapText="1"/>
      <protection/>
    </xf>
    <xf numFmtId="0" fontId="1" fillId="33" borderId="0" xfId="1240" applyFont="1" applyFill="1" applyBorder="1" applyAlignment="1">
      <alignment horizontal="center" vertical="center" wrapText="1"/>
      <protection/>
    </xf>
    <xf numFmtId="0" fontId="2" fillId="33" borderId="27" xfId="1240" applyFont="1" applyFill="1" applyBorder="1" applyAlignment="1">
      <alignment horizontal="center" vertical="center" textRotation="90" wrapText="1"/>
      <protection/>
    </xf>
    <xf numFmtId="0" fontId="2" fillId="33" borderId="69" xfId="1240" applyFont="1" applyFill="1" applyBorder="1" applyAlignment="1">
      <alignment horizontal="center" vertical="center" textRotation="90" wrapText="1"/>
      <protection/>
    </xf>
    <xf numFmtId="0" fontId="2" fillId="33" borderId="70" xfId="1240" applyFont="1" applyFill="1" applyBorder="1" applyAlignment="1">
      <alignment horizontal="center" vertical="center" textRotation="90" wrapText="1"/>
      <protection/>
    </xf>
    <xf numFmtId="0" fontId="2" fillId="0" borderId="40" xfId="1240" applyFont="1" applyBorder="1" applyAlignment="1">
      <alignment horizontal="center" vertical="center"/>
      <protection/>
    </xf>
    <xf numFmtId="0" fontId="2" fillId="0" borderId="71" xfId="1240" applyFont="1" applyBorder="1" applyAlignment="1">
      <alignment horizontal="center" vertical="center"/>
      <protection/>
    </xf>
    <xf numFmtId="0" fontId="2" fillId="0" borderId="21" xfId="1240" applyFont="1" applyBorder="1" applyAlignment="1">
      <alignment horizontal="center" vertical="center"/>
      <protection/>
    </xf>
    <xf numFmtId="0" fontId="2" fillId="0" borderId="22" xfId="1240" applyFont="1" applyBorder="1" applyAlignment="1">
      <alignment horizontal="center" vertical="center"/>
      <protection/>
    </xf>
    <xf numFmtId="177" fontId="2" fillId="0" borderId="18" xfId="1240" applyNumberFormat="1" applyFont="1" applyBorder="1" applyAlignment="1">
      <alignment horizontal="center" vertical="center"/>
      <protection/>
    </xf>
    <xf numFmtId="177" fontId="2" fillId="0" borderId="19" xfId="1240" applyNumberFormat="1" applyFont="1" applyBorder="1" applyAlignment="1">
      <alignment horizontal="center" vertical="center"/>
      <protection/>
    </xf>
    <xf numFmtId="0" fontId="2" fillId="0" borderId="29" xfId="1240" applyFont="1" applyBorder="1" applyAlignment="1">
      <alignment horizontal="center" vertical="center"/>
      <protection/>
    </xf>
    <xf numFmtId="0" fontId="2" fillId="0" borderId="72" xfId="1240" applyFont="1" applyBorder="1" applyAlignment="1">
      <alignment horizontal="center" vertical="center"/>
      <protection/>
    </xf>
    <xf numFmtId="0" fontId="2" fillId="0" borderId="32" xfId="1240" applyFont="1" applyBorder="1" applyAlignment="1">
      <alignment horizontal="center" vertical="center"/>
      <protection/>
    </xf>
    <xf numFmtId="0" fontId="2" fillId="0" borderId="33" xfId="1240" applyFont="1" applyBorder="1" applyAlignment="1">
      <alignment horizontal="center" vertical="center"/>
      <protection/>
    </xf>
    <xf numFmtId="3" fontId="2" fillId="33" borderId="32" xfId="1240" applyNumberFormat="1" applyFont="1" applyFill="1" applyBorder="1" applyAlignment="1">
      <alignment horizontal="center" vertical="center" wrapText="1"/>
      <protection/>
    </xf>
    <xf numFmtId="3" fontId="2" fillId="33" borderId="33" xfId="1240" applyNumberFormat="1" applyFont="1" applyFill="1" applyBorder="1" applyAlignment="1">
      <alignment horizontal="center" vertical="center" wrapText="1"/>
      <protection/>
    </xf>
    <xf numFmtId="3" fontId="2" fillId="33" borderId="34" xfId="1240" applyNumberFormat="1" applyFont="1" applyFill="1" applyBorder="1" applyAlignment="1">
      <alignment horizontal="center" vertical="center" wrapText="1"/>
      <protection/>
    </xf>
    <xf numFmtId="2" fontId="2" fillId="33" borderId="10" xfId="1240" applyNumberFormat="1" applyFont="1" applyFill="1" applyBorder="1" applyAlignment="1">
      <alignment horizontal="center" vertical="center"/>
      <protection/>
    </xf>
    <xf numFmtId="177" fontId="2" fillId="0" borderId="73" xfId="1240" applyNumberFormat="1" applyFont="1" applyBorder="1" applyAlignment="1">
      <alignment horizontal="center" vertical="center"/>
      <protection/>
    </xf>
    <xf numFmtId="177" fontId="2" fillId="0" borderId="72" xfId="1240" applyNumberFormat="1" applyFont="1" applyBorder="1" applyAlignment="1">
      <alignment horizontal="center" vertical="center"/>
      <protection/>
    </xf>
    <xf numFmtId="177" fontId="2" fillId="0" borderId="74" xfId="1240" applyNumberFormat="1" applyFont="1" applyBorder="1" applyAlignment="1">
      <alignment horizontal="center" vertical="center"/>
      <protection/>
    </xf>
    <xf numFmtId="0" fontId="1" fillId="0" borderId="27" xfId="1240" applyFont="1" applyFill="1" applyBorder="1" applyAlignment="1">
      <alignment horizontal="center" vertical="center" wrapText="1"/>
      <protection/>
    </xf>
    <xf numFmtId="0" fontId="1" fillId="0" borderId="69" xfId="1240" applyFont="1" applyFill="1" applyBorder="1" applyAlignment="1">
      <alignment horizontal="center" vertical="center" wrapText="1"/>
      <protection/>
    </xf>
    <xf numFmtId="0" fontId="2" fillId="0" borderId="18" xfId="1240" applyFont="1" applyBorder="1" applyAlignment="1">
      <alignment horizontal="center" vertical="center"/>
      <protection/>
    </xf>
    <xf numFmtId="0" fontId="2" fillId="0" borderId="19" xfId="1240" applyFont="1" applyBorder="1" applyAlignment="1">
      <alignment horizontal="center" vertical="center"/>
      <protection/>
    </xf>
    <xf numFmtId="0" fontId="2" fillId="0" borderId="0" xfId="1240" applyFont="1" applyAlignment="1">
      <alignment horizontal="center" vertical="center"/>
      <protection/>
    </xf>
    <xf numFmtId="0" fontId="1" fillId="0" borderId="0" xfId="1240" applyFont="1" applyBorder="1" applyAlignment="1">
      <alignment horizontal="center" vertical="center"/>
      <protection/>
    </xf>
    <xf numFmtId="0" fontId="2" fillId="0" borderId="27" xfId="1240" applyFont="1" applyBorder="1" applyAlignment="1">
      <alignment horizontal="center" vertical="center" textRotation="90" wrapText="1"/>
      <protection/>
    </xf>
    <xf numFmtId="0" fontId="2" fillId="0" borderId="70" xfId="1240" applyFont="1" applyBorder="1" applyAlignment="1">
      <alignment horizontal="center" vertical="center" textRotation="90" wrapText="1"/>
      <protection/>
    </xf>
    <xf numFmtId="2" fontId="2" fillId="33" borderId="75" xfId="1240" applyNumberFormat="1" applyFont="1" applyFill="1" applyBorder="1" applyAlignment="1">
      <alignment horizontal="center" vertical="center"/>
      <protection/>
    </xf>
    <xf numFmtId="2" fontId="2" fillId="33" borderId="76" xfId="1240" applyNumberFormat="1" applyFont="1" applyFill="1" applyBorder="1" applyAlignment="1">
      <alignment horizontal="center" vertical="center"/>
      <protection/>
    </xf>
    <xf numFmtId="0" fontId="2" fillId="0" borderId="21" xfId="1240" applyFont="1" applyFill="1" applyBorder="1" applyAlignment="1">
      <alignment horizontal="center" vertical="center" wrapText="1"/>
      <protection/>
    </xf>
    <xf numFmtId="0" fontId="2" fillId="0" borderId="22" xfId="1240" applyFont="1" applyFill="1" applyBorder="1" applyAlignment="1">
      <alignment horizontal="center" vertical="center" wrapText="1"/>
      <protection/>
    </xf>
    <xf numFmtId="0" fontId="2" fillId="0" borderId="38" xfId="1240" applyFont="1" applyFill="1" applyBorder="1" applyAlignment="1">
      <alignment horizontal="center" vertical="center" wrapText="1"/>
      <protection/>
    </xf>
    <xf numFmtId="0" fontId="0" fillId="33" borderId="0" xfId="0" applyFont="1" applyFill="1" applyBorder="1" applyAlignment="1">
      <alignment horizontal="center" vertical="justify" wrapText="1"/>
    </xf>
    <xf numFmtId="0" fontId="0" fillId="33" borderId="0" xfId="0" applyFont="1" applyFill="1" applyBorder="1" applyAlignment="1">
      <alignment horizontal="center" vertical="justify" wrapText="1"/>
    </xf>
    <xf numFmtId="0" fontId="0" fillId="33" borderId="0" xfId="0" applyFont="1" applyFill="1" applyBorder="1" applyAlignment="1">
      <alignment horizontal="justify" vertical="justify" wrapText="1"/>
    </xf>
    <xf numFmtId="0" fontId="59" fillId="33" borderId="0" xfId="0" applyFont="1" applyFill="1" applyBorder="1" applyAlignment="1">
      <alignment horizontal="justify" vertical="justify" wrapText="1"/>
    </xf>
    <xf numFmtId="0" fontId="0" fillId="33" borderId="0" xfId="0" applyFont="1" applyFill="1" applyBorder="1" applyAlignment="1">
      <alignment horizontal="left" vertical="justify" wrapText="1"/>
    </xf>
  </cellXfs>
  <cellStyles count="1572">
    <cellStyle name="Normal" xfId="0"/>
    <cellStyle name="_EVALUACION TECNICA METROVIVIENDA 2010" xfId="15"/>
    <cellStyle name="_EVALUACION TECNICA METROVIVIENDA 2010_INFORME DE EVALUACION TECNICO PRELIMINAR AJUSTADO" xfId="16"/>
    <cellStyle name="20% - Énfasis1" xfId="17"/>
    <cellStyle name="20% - Énfasis2" xfId="18"/>
    <cellStyle name="20% - Énfasis3" xfId="19"/>
    <cellStyle name="20% - Énfasis4" xfId="20"/>
    <cellStyle name="20% - Énfasis5"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a"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tilo 1" xfId="48"/>
    <cellStyle name="Estilo 1 10" xfId="49"/>
    <cellStyle name="Estilo 1 100" xfId="50"/>
    <cellStyle name="Estilo 1 101" xfId="51"/>
    <cellStyle name="Estilo 1 102" xfId="52"/>
    <cellStyle name="Estilo 1 11" xfId="53"/>
    <cellStyle name="Estilo 1 12" xfId="54"/>
    <cellStyle name="Estilo 1 13" xfId="55"/>
    <cellStyle name="Estilo 1 14" xfId="56"/>
    <cellStyle name="Estilo 1 15" xfId="57"/>
    <cellStyle name="Estilo 1 16" xfId="58"/>
    <cellStyle name="Estilo 1 17" xfId="59"/>
    <cellStyle name="Estilo 1 18" xfId="60"/>
    <cellStyle name="Estilo 1 19" xfId="61"/>
    <cellStyle name="Estilo 1 2" xfId="62"/>
    <cellStyle name="Estilo 1 20" xfId="63"/>
    <cellStyle name="Estilo 1 21" xfId="64"/>
    <cellStyle name="Estilo 1 22" xfId="65"/>
    <cellStyle name="Estilo 1 23" xfId="66"/>
    <cellStyle name="Estilo 1 24" xfId="67"/>
    <cellStyle name="Estilo 1 25" xfId="68"/>
    <cellStyle name="Estilo 1 26" xfId="69"/>
    <cellStyle name="Estilo 1 27" xfId="70"/>
    <cellStyle name="Estilo 1 28" xfId="71"/>
    <cellStyle name="Estilo 1 29" xfId="72"/>
    <cellStyle name="Estilo 1 3" xfId="73"/>
    <cellStyle name="Estilo 1 30" xfId="74"/>
    <cellStyle name="Estilo 1 31" xfId="75"/>
    <cellStyle name="Estilo 1 32" xfId="76"/>
    <cellStyle name="Estilo 1 33" xfId="77"/>
    <cellStyle name="Estilo 1 34" xfId="78"/>
    <cellStyle name="Estilo 1 35" xfId="79"/>
    <cellStyle name="Estilo 1 36" xfId="80"/>
    <cellStyle name="Estilo 1 37" xfId="81"/>
    <cellStyle name="Estilo 1 38" xfId="82"/>
    <cellStyle name="Estilo 1 39" xfId="83"/>
    <cellStyle name="Estilo 1 4" xfId="84"/>
    <cellStyle name="Estilo 1 40" xfId="85"/>
    <cellStyle name="Estilo 1 41" xfId="86"/>
    <cellStyle name="Estilo 1 42" xfId="87"/>
    <cellStyle name="Estilo 1 43" xfId="88"/>
    <cellStyle name="Estilo 1 44" xfId="89"/>
    <cellStyle name="Estilo 1 45" xfId="90"/>
    <cellStyle name="Estilo 1 46" xfId="91"/>
    <cellStyle name="Estilo 1 47" xfId="92"/>
    <cellStyle name="Estilo 1 48" xfId="93"/>
    <cellStyle name="Estilo 1 49" xfId="94"/>
    <cellStyle name="Estilo 1 5" xfId="95"/>
    <cellStyle name="Estilo 1 50" xfId="96"/>
    <cellStyle name="Estilo 1 51" xfId="97"/>
    <cellStyle name="Estilo 1 52" xfId="98"/>
    <cellStyle name="Estilo 1 53" xfId="99"/>
    <cellStyle name="Estilo 1 54" xfId="100"/>
    <cellStyle name="Estilo 1 55" xfId="101"/>
    <cellStyle name="Estilo 1 56" xfId="102"/>
    <cellStyle name="Estilo 1 57" xfId="103"/>
    <cellStyle name="Estilo 1 58" xfId="104"/>
    <cellStyle name="Estilo 1 59" xfId="105"/>
    <cellStyle name="Estilo 1 6" xfId="106"/>
    <cellStyle name="Estilo 1 60" xfId="107"/>
    <cellStyle name="Estilo 1 61" xfId="108"/>
    <cellStyle name="Estilo 1 62" xfId="109"/>
    <cellStyle name="Estilo 1 63" xfId="110"/>
    <cellStyle name="Estilo 1 64" xfId="111"/>
    <cellStyle name="Estilo 1 65" xfId="112"/>
    <cellStyle name="Estilo 1 66" xfId="113"/>
    <cellStyle name="Estilo 1 67" xfId="114"/>
    <cellStyle name="Estilo 1 68" xfId="115"/>
    <cellStyle name="Estilo 1 69" xfId="116"/>
    <cellStyle name="Estilo 1 7" xfId="117"/>
    <cellStyle name="Estilo 1 70" xfId="118"/>
    <cellStyle name="Estilo 1 71" xfId="119"/>
    <cellStyle name="Estilo 1 72" xfId="120"/>
    <cellStyle name="Estilo 1 73" xfId="121"/>
    <cellStyle name="Estilo 1 74" xfId="122"/>
    <cellStyle name="Estilo 1 75" xfId="123"/>
    <cellStyle name="Estilo 1 76" xfId="124"/>
    <cellStyle name="Estilo 1 77" xfId="125"/>
    <cellStyle name="Estilo 1 78" xfId="126"/>
    <cellStyle name="Estilo 1 79" xfId="127"/>
    <cellStyle name="Estilo 1 8" xfId="128"/>
    <cellStyle name="Estilo 1 80" xfId="129"/>
    <cellStyle name="Estilo 1 81" xfId="130"/>
    <cellStyle name="Estilo 1 82" xfId="131"/>
    <cellStyle name="Estilo 1 83" xfId="132"/>
    <cellStyle name="Estilo 1 84" xfId="133"/>
    <cellStyle name="Estilo 1 85" xfId="134"/>
    <cellStyle name="Estilo 1 86" xfId="135"/>
    <cellStyle name="Estilo 1 87" xfId="136"/>
    <cellStyle name="Estilo 1 88" xfId="137"/>
    <cellStyle name="Estilo 1 89" xfId="138"/>
    <cellStyle name="Estilo 1 9" xfId="139"/>
    <cellStyle name="Estilo 1 90" xfId="140"/>
    <cellStyle name="Estilo 1 91" xfId="141"/>
    <cellStyle name="Estilo 1 92" xfId="142"/>
    <cellStyle name="Estilo 1 93" xfId="143"/>
    <cellStyle name="Estilo 1 94" xfId="144"/>
    <cellStyle name="Estilo 1 95" xfId="145"/>
    <cellStyle name="Estilo 1 96" xfId="146"/>
    <cellStyle name="Estilo 1 97" xfId="147"/>
    <cellStyle name="Estilo 1 98" xfId="148"/>
    <cellStyle name="Estilo 1 99" xfId="149"/>
    <cellStyle name="Euro" xfId="150"/>
    <cellStyle name="Euro 10" xfId="151"/>
    <cellStyle name="Euro 11" xfId="152"/>
    <cellStyle name="Euro 12" xfId="153"/>
    <cellStyle name="Euro 13" xfId="154"/>
    <cellStyle name="Euro 14" xfId="155"/>
    <cellStyle name="Euro 15" xfId="156"/>
    <cellStyle name="Euro 16" xfId="157"/>
    <cellStyle name="Euro 17" xfId="158"/>
    <cellStyle name="Euro 18" xfId="159"/>
    <cellStyle name="Euro 19" xfId="160"/>
    <cellStyle name="Euro 2" xfId="161"/>
    <cellStyle name="Euro 2 10" xfId="162"/>
    <cellStyle name="Euro 2 11" xfId="163"/>
    <cellStyle name="Euro 2 12" xfId="164"/>
    <cellStyle name="Euro 2 13" xfId="165"/>
    <cellStyle name="Euro 2 14" xfId="166"/>
    <cellStyle name="Euro 2 15" xfId="167"/>
    <cellStyle name="Euro 2 16" xfId="168"/>
    <cellStyle name="Euro 2 17" xfId="169"/>
    <cellStyle name="Euro 2 18" xfId="170"/>
    <cellStyle name="Euro 2 19" xfId="171"/>
    <cellStyle name="Euro 2 2" xfId="172"/>
    <cellStyle name="Euro 2 20" xfId="173"/>
    <cellStyle name="Euro 2 21" xfId="174"/>
    <cellStyle name="Euro 2 22" xfId="175"/>
    <cellStyle name="Euro 2 23" xfId="176"/>
    <cellStyle name="Euro 2 24" xfId="177"/>
    <cellStyle name="Euro 2 25" xfId="178"/>
    <cellStyle name="Euro 2 26" xfId="179"/>
    <cellStyle name="Euro 2 27" xfId="180"/>
    <cellStyle name="Euro 2 28" xfId="181"/>
    <cellStyle name="Euro 2 29" xfId="182"/>
    <cellStyle name="Euro 2 3" xfId="183"/>
    <cellStyle name="Euro 2 30" xfId="184"/>
    <cellStyle name="Euro 2 31" xfId="185"/>
    <cellStyle name="Euro 2 32" xfId="186"/>
    <cellStyle name="Euro 2 33" xfId="187"/>
    <cellStyle name="Euro 2 34" xfId="188"/>
    <cellStyle name="Euro 2 35" xfId="189"/>
    <cellStyle name="Euro 2 36" xfId="190"/>
    <cellStyle name="Euro 2 37" xfId="191"/>
    <cellStyle name="Euro 2 38" xfId="192"/>
    <cellStyle name="Euro 2 39" xfId="193"/>
    <cellStyle name="Euro 2 4" xfId="194"/>
    <cellStyle name="Euro 2 40" xfId="195"/>
    <cellStyle name="Euro 2 41" xfId="196"/>
    <cellStyle name="Euro 2 42" xfId="197"/>
    <cellStyle name="Euro 2 43" xfId="198"/>
    <cellStyle name="Euro 2 44" xfId="199"/>
    <cellStyle name="Euro 2 45" xfId="200"/>
    <cellStyle name="Euro 2 46" xfId="201"/>
    <cellStyle name="Euro 2 47" xfId="202"/>
    <cellStyle name="Euro 2 48" xfId="203"/>
    <cellStyle name="Euro 2 49" xfId="204"/>
    <cellStyle name="Euro 2 5" xfId="205"/>
    <cellStyle name="Euro 2 50" xfId="206"/>
    <cellStyle name="Euro 2 51" xfId="207"/>
    <cellStyle name="Euro 2 52" xfId="208"/>
    <cellStyle name="Euro 2 53" xfId="209"/>
    <cellStyle name="Euro 2 54" xfId="210"/>
    <cellStyle name="Euro 2 55" xfId="211"/>
    <cellStyle name="Euro 2 56" xfId="212"/>
    <cellStyle name="Euro 2 57" xfId="213"/>
    <cellStyle name="Euro 2 58" xfId="214"/>
    <cellStyle name="Euro 2 59" xfId="215"/>
    <cellStyle name="Euro 2 6" xfId="216"/>
    <cellStyle name="Euro 2 60" xfId="217"/>
    <cellStyle name="Euro 2 61" xfId="218"/>
    <cellStyle name="Euro 2 62" xfId="219"/>
    <cellStyle name="Euro 2 63" xfId="220"/>
    <cellStyle name="Euro 2 64" xfId="221"/>
    <cellStyle name="Euro 2 7" xfId="222"/>
    <cellStyle name="Euro 2 8" xfId="223"/>
    <cellStyle name="Euro 2 9" xfId="224"/>
    <cellStyle name="Euro 20" xfId="225"/>
    <cellStyle name="Euro 21" xfId="226"/>
    <cellStyle name="Euro 22" xfId="227"/>
    <cellStyle name="Euro 23" xfId="228"/>
    <cellStyle name="Euro 24" xfId="229"/>
    <cellStyle name="Euro 25" xfId="230"/>
    <cellStyle name="Euro 26" xfId="231"/>
    <cellStyle name="Euro 27" xfId="232"/>
    <cellStyle name="Euro 28" xfId="233"/>
    <cellStyle name="Euro 29" xfId="234"/>
    <cellStyle name="Euro 3" xfId="235"/>
    <cellStyle name="Euro 30" xfId="236"/>
    <cellStyle name="Euro 31" xfId="237"/>
    <cellStyle name="Euro 32" xfId="238"/>
    <cellStyle name="Euro 33" xfId="239"/>
    <cellStyle name="Euro 4" xfId="240"/>
    <cellStyle name="Euro 5" xfId="241"/>
    <cellStyle name="Euro 6" xfId="242"/>
    <cellStyle name="Euro 7" xfId="243"/>
    <cellStyle name="Euro 8" xfId="244"/>
    <cellStyle name="Euro 9" xfId="245"/>
    <cellStyle name="Hyperlink" xfId="246"/>
    <cellStyle name="Followed Hyperlink" xfId="247"/>
    <cellStyle name="Incorrecto" xfId="248"/>
    <cellStyle name="Comma" xfId="249"/>
    <cellStyle name="Comma [0]" xfId="250"/>
    <cellStyle name="Millares [0] 2" xfId="251"/>
    <cellStyle name="Millares 10" xfId="252"/>
    <cellStyle name="Millares 11" xfId="253"/>
    <cellStyle name="Millares 12" xfId="254"/>
    <cellStyle name="Millares 13" xfId="255"/>
    <cellStyle name="Millares 14" xfId="256"/>
    <cellStyle name="Millares 15" xfId="257"/>
    <cellStyle name="Millares 16" xfId="258"/>
    <cellStyle name="Millares 17" xfId="259"/>
    <cellStyle name="Millares 2" xfId="260"/>
    <cellStyle name="Millares 2 10" xfId="261"/>
    <cellStyle name="Millares 2 11" xfId="262"/>
    <cellStyle name="Millares 2 12" xfId="263"/>
    <cellStyle name="Millares 2 13" xfId="264"/>
    <cellStyle name="Millares 2 14" xfId="265"/>
    <cellStyle name="Millares 2 15" xfId="266"/>
    <cellStyle name="Millares 2 16" xfId="267"/>
    <cellStyle name="Millares 2 17" xfId="268"/>
    <cellStyle name="Millares 2 18" xfId="269"/>
    <cellStyle name="Millares 2 19" xfId="270"/>
    <cellStyle name="Millares 2 2" xfId="271"/>
    <cellStyle name="Millares 2 20" xfId="272"/>
    <cellStyle name="Millares 2 21" xfId="273"/>
    <cellStyle name="Millares 2 22" xfId="274"/>
    <cellStyle name="Millares 2 23" xfId="275"/>
    <cellStyle name="Millares 2 24" xfId="276"/>
    <cellStyle name="Millares 2 25" xfId="277"/>
    <cellStyle name="Millares 2 26" xfId="278"/>
    <cellStyle name="Millares 2 27" xfId="279"/>
    <cellStyle name="Millares 2 28" xfId="280"/>
    <cellStyle name="Millares 2 29" xfId="281"/>
    <cellStyle name="Millares 2 3" xfId="282"/>
    <cellStyle name="Millares 2 30" xfId="283"/>
    <cellStyle name="Millares 2 31" xfId="284"/>
    <cellStyle name="Millares 2 32" xfId="285"/>
    <cellStyle name="Millares 2 33" xfId="286"/>
    <cellStyle name="Millares 2 34" xfId="287"/>
    <cellStyle name="Millares 2 35" xfId="288"/>
    <cellStyle name="Millares 2 36" xfId="289"/>
    <cellStyle name="Millares 2 37" xfId="290"/>
    <cellStyle name="Millares 2 38" xfId="291"/>
    <cellStyle name="Millares 2 39" xfId="292"/>
    <cellStyle name="Millares 2 4" xfId="293"/>
    <cellStyle name="Millares 2 40" xfId="294"/>
    <cellStyle name="Millares 2 41" xfId="295"/>
    <cellStyle name="Millares 2 42" xfId="296"/>
    <cellStyle name="Millares 2 43" xfId="297"/>
    <cellStyle name="Millares 2 44" xfId="298"/>
    <cellStyle name="Millares 2 45" xfId="299"/>
    <cellStyle name="Millares 2 46" xfId="300"/>
    <cellStyle name="Millares 2 47" xfId="301"/>
    <cellStyle name="Millares 2 48" xfId="302"/>
    <cellStyle name="Millares 2 49" xfId="303"/>
    <cellStyle name="Millares 2 5" xfId="304"/>
    <cellStyle name="Millares 2 50" xfId="305"/>
    <cellStyle name="Millares 2 51" xfId="306"/>
    <cellStyle name="Millares 2 52" xfId="307"/>
    <cellStyle name="Millares 2 53" xfId="308"/>
    <cellStyle name="Millares 2 54" xfId="309"/>
    <cellStyle name="Millares 2 55" xfId="310"/>
    <cellStyle name="Millares 2 56" xfId="311"/>
    <cellStyle name="Millares 2 57" xfId="312"/>
    <cellStyle name="Millares 2 58" xfId="313"/>
    <cellStyle name="Millares 2 59" xfId="314"/>
    <cellStyle name="Millares 2 6" xfId="315"/>
    <cellStyle name="Millares 2 60" xfId="316"/>
    <cellStyle name="Millares 2 61" xfId="317"/>
    <cellStyle name="Millares 2 62" xfId="318"/>
    <cellStyle name="Millares 2 63" xfId="319"/>
    <cellStyle name="Millares 2 64" xfId="320"/>
    <cellStyle name="Millares 2 65" xfId="321"/>
    <cellStyle name="Millares 2 66" xfId="322"/>
    <cellStyle name="Millares 2 67" xfId="323"/>
    <cellStyle name="Millares 2 68" xfId="324"/>
    <cellStyle name="Millares 2 69" xfId="325"/>
    <cellStyle name="Millares 2 7" xfId="326"/>
    <cellStyle name="Millares 2 70" xfId="327"/>
    <cellStyle name="Millares 2 71" xfId="328"/>
    <cellStyle name="Millares 2 72" xfId="329"/>
    <cellStyle name="Millares 2 73" xfId="330"/>
    <cellStyle name="Millares 2 74" xfId="331"/>
    <cellStyle name="Millares 2 8" xfId="332"/>
    <cellStyle name="Millares 2 9" xfId="333"/>
    <cellStyle name="Millares 3" xfId="334"/>
    <cellStyle name="Millares 3 10" xfId="335"/>
    <cellStyle name="Millares 3 11" xfId="336"/>
    <cellStyle name="Millares 3 12" xfId="337"/>
    <cellStyle name="Millares 3 13" xfId="338"/>
    <cellStyle name="Millares 3 14" xfId="339"/>
    <cellStyle name="Millares 3 15" xfId="340"/>
    <cellStyle name="Millares 3 16" xfId="341"/>
    <cellStyle name="Millares 3 17" xfId="342"/>
    <cellStyle name="Millares 3 18" xfId="343"/>
    <cellStyle name="Millares 3 19" xfId="344"/>
    <cellStyle name="Millares 3 2" xfId="345"/>
    <cellStyle name="Millares 3 20" xfId="346"/>
    <cellStyle name="Millares 3 21" xfId="347"/>
    <cellStyle name="Millares 3 22" xfId="348"/>
    <cellStyle name="Millares 3 23" xfId="349"/>
    <cellStyle name="Millares 3 24" xfId="350"/>
    <cellStyle name="Millares 3 25" xfId="351"/>
    <cellStyle name="Millares 3 26" xfId="352"/>
    <cellStyle name="Millares 3 27" xfId="353"/>
    <cellStyle name="Millares 3 28" xfId="354"/>
    <cellStyle name="Millares 3 29" xfId="355"/>
    <cellStyle name="Millares 3 3" xfId="356"/>
    <cellStyle name="Millares 3 30" xfId="357"/>
    <cellStyle name="Millares 3 31" xfId="358"/>
    <cellStyle name="Millares 3 32" xfId="359"/>
    <cellStyle name="Millares 3 33" xfId="360"/>
    <cellStyle name="Millares 3 34" xfId="361"/>
    <cellStyle name="Millares 3 35" xfId="362"/>
    <cellStyle name="Millares 3 36" xfId="363"/>
    <cellStyle name="Millares 3 37" xfId="364"/>
    <cellStyle name="Millares 3 38" xfId="365"/>
    <cellStyle name="Millares 3 39" xfId="366"/>
    <cellStyle name="Millares 3 4" xfId="367"/>
    <cellStyle name="Millares 3 40" xfId="368"/>
    <cellStyle name="Millares 3 41" xfId="369"/>
    <cellStyle name="Millares 3 42" xfId="370"/>
    <cellStyle name="Millares 3 43" xfId="371"/>
    <cellStyle name="Millares 3 44" xfId="372"/>
    <cellStyle name="Millares 3 45" xfId="373"/>
    <cellStyle name="Millares 3 46" xfId="374"/>
    <cellStyle name="Millares 3 47" xfId="375"/>
    <cellStyle name="Millares 3 48" xfId="376"/>
    <cellStyle name="Millares 3 49" xfId="377"/>
    <cellStyle name="Millares 3 5" xfId="378"/>
    <cellStyle name="Millares 3 50" xfId="379"/>
    <cellStyle name="Millares 3 51" xfId="380"/>
    <cellStyle name="Millares 3 52" xfId="381"/>
    <cellStyle name="Millares 3 53" xfId="382"/>
    <cellStyle name="Millares 3 54" xfId="383"/>
    <cellStyle name="Millares 3 55" xfId="384"/>
    <cellStyle name="Millares 3 56" xfId="385"/>
    <cellStyle name="Millares 3 57" xfId="386"/>
    <cellStyle name="Millares 3 58" xfId="387"/>
    <cellStyle name="Millares 3 59" xfId="388"/>
    <cellStyle name="Millares 3 6" xfId="389"/>
    <cellStyle name="Millares 3 60" xfId="390"/>
    <cellStyle name="Millares 3 61" xfId="391"/>
    <cellStyle name="Millares 3 62" xfId="392"/>
    <cellStyle name="Millares 3 63" xfId="393"/>
    <cellStyle name="Millares 3 64" xfId="394"/>
    <cellStyle name="Millares 3 7" xfId="395"/>
    <cellStyle name="Millares 3 8" xfId="396"/>
    <cellStyle name="Millares 3 9" xfId="397"/>
    <cellStyle name="Millares 4" xfId="398"/>
    <cellStyle name="Millares 41" xfId="399"/>
    <cellStyle name="Millares 41 10" xfId="400"/>
    <cellStyle name="Millares 41 11" xfId="401"/>
    <cellStyle name="Millares 41 12" xfId="402"/>
    <cellStyle name="Millares 41 13" xfId="403"/>
    <cellStyle name="Millares 41 14" xfId="404"/>
    <cellStyle name="Millares 41 15" xfId="405"/>
    <cellStyle name="Millares 41 16" xfId="406"/>
    <cellStyle name="Millares 41 17" xfId="407"/>
    <cellStyle name="Millares 41 18" xfId="408"/>
    <cellStyle name="Millares 41 19" xfId="409"/>
    <cellStyle name="Millares 41 2" xfId="410"/>
    <cellStyle name="Millares 41 20" xfId="411"/>
    <cellStyle name="Millares 41 21" xfId="412"/>
    <cellStyle name="Millares 41 22" xfId="413"/>
    <cellStyle name="Millares 41 23" xfId="414"/>
    <cellStyle name="Millares 41 24" xfId="415"/>
    <cellStyle name="Millares 41 25" xfId="416"/>
    <cellStyle name="Millares 41 26" xfId="417"/>
    <cellStyle name="Millares 41 27" xfId="418"/>
    <cellStyle name="Millares 41 28" xfId="419"/>
    <cellStyle name="Millares 41 29" xfId="420"/>
    <cellStyle name="Millares 41 3" xfId="421"/>
    <cellStyle name="Millares 41 30" xfId="422"/>
    <cellStyle name="Millares 41 31" xfId="423"/>
    <cellStyle name="Millares 41 32" xfId="424"/>
    <cellStyle name="Millares 41 4" xfId="425"/>
    <cellStyle name="Millares 41 5" xfId="426"/>
    <cellStyle name="Millares 41 6" xfId="427"/>
    <cellStyle name="Millares 41 7" xfId="428"/>
    <cellStyle name="Millares 41 8" xfId="429"/>
    <cellStyle name="Millares 41 9" xfId="430"/>
    <cellStyle name="Millares 5" xfId="431"/>
    <cellStyle name="Millares 6" xfId="432"/>
    <cellStyle name="Millares 7" xfId="433"/>
    <cellStyle name="Millares 8" xfId="434"/>
    <cellStyle name="Millares 9" xfId="435"/>
    <cellStyle name="Currency" xfId="436"/>
    <cellStyle name="Currency [0]" xfId="437"/>
    <cellStyle name="Moneda 10" xfId="438"/>
    <cellStyle name="Moneda 2" xfId="439"/>
    <cellStyle name="Moneda 2 10" xfId="440"/>
    <cellStyle name="Moneda 2 11" xfId="441"/>
    <cellStyle name="Moneda 2 12" xfId="442"/>
    <cellStyle name="Moneda 2 13" xfId="443"/>
    <cellStyle name="Moneda 2 14" xfId="444"/>
    <cellStyle name="Moneda 2 15" xfId="445"/>
    <cellStyle name="Moneda 2 16" xfId="446"/>
    <cellStyle name="Moneda 2 17" xfId="447"/>
    <cellStyle name="Moneda 2 18" xfId="448"/>
    <cellStyle name="Moneda 2 19" xfId="449"/>
    <cellStyle name="Moneda 2 2" xfId="450"/>
    <cellStyle name="Moneda 2 2 10" xfId="451"/>
    <cellStyle name="Moneda 2 2 11" xfId="452"/>
    <cellStyle name="Moneda 2 2 12" xfId="453"/>
    <cellStyle name="Moneda 2 2 13" xfId="454"/>
    <cellStyle name="Moneda 2 2 14" xfId="455"/>
    <cellStyle name="Moneda 2 2 15" xfId="456"/>
    <cellStyle name="Moneda 2 2 16" xfId="457"/>
    <cellStyle name="Moneda 2 2 17" xfId="458"/>
    <cellStyle name="Moneda 2 2 18" xfId="459"/>
    <cellStyle name="Moneda 2 2 19" xfId="460"/>
    <cellStyle name="Moneda 2 2 2" xfId="461"/>
    <cellStyle name="Moneda 2 2 20" xfId="462"/>
    <cellStyle name="Moneda 2 2 21" xfId="463"/>
    <cellStyle name="Moneda 2 2 22" xfId="464"/>
    <cellStyle name="Moneda 2 2 23" xfId="465"/>
    <cellStyle name="Moneda 2 2 24" xfId="466"/>
    <cellStyle name="Moneda 2 2 25" xfId="467"/>
    <cellStyle name="Moneda 2 2 26" xfId="468"/>
    <cellStyle name="Moneda 2 2 27" xfId="469"/>
    <cellStyle name="Moneda 2 2 28" xfId="470"/>
    <cellStyle name="Moneda 2 2 29" xfId="471"/>
    <cellStyle name="Moneda 2 2 3" xfId="472"/>
    <cellStyle name="Moneda 2 2 30" xfId="473"/>
    <cellStyle name="Moneda 2 2 31" xfId="474"/>
    <cellStyle name="Moneda 2 2 32" xfId="475"/>
    <cellStyle name="Moneda 2 2 33" xfId="476"/>
    <cellStyle name="Moneda 2 2 34" xfId="477"/>
    <cellStyle name="Moneda 2 2 35" xfId="478"/>
    <cellStyle name="Moneda 2 2 36" xfId="479"/>
    <cellStyle name="Moneda 2 2 37" xfId="480"/>
    <cellStyle name="Moneda 2 2 38" xfId="481"/>
    <cellStyle name="Moneda 2 2 39" xfId="482"/>
    <cellStyle name="Moneda 2 2 4" xfId="483"/>
    <cellStyle name="Moneda 2 2 40" xfId="484"/>
    <cellStyle name="Moneda 2 2 41" xfId="485"/>
    <cellStyle name="Moneda 2 2 42" xfId="486"/>
    <cellStyle name="Moneda 2 2 43" xfId="487"/>
    <cellStyle name="Moneda 2 2 44" xfId="488"/>
    <cellStyle name="Moneda 2 2 45" xfId="489"/>
    <cellStyle name="Moneda 2 2 46" xfId="490"/>
    <cellStyle name="Moneda 2 2 47" xfId="491"/>
    <cellStyle name="Moneda 2 2 48" xfId="492"/>
    <cellStyle name="Moneda 2 2 49" xfId="493"/>
    <cellStyle name="Moneda 2 2 5" xfId="494"/>
    <cellStyle name="Moneda 2 2 50" xfId="495"/>
    <cellStyle name="Moneda 2 2 51" xfId="496"/>
    <cellStyle name="Moneda 2 2 52" xfId="497"/>
    <cellStyle name="Moneda 2 2 53" xfId="498"/>
    <cellStyle name="Moneda 2 2 54" xfId="499"/>
    <cellStyle name="Moneda 2 2 55" xfId="500"/>
    <cellStyle name="Moneda 2 2 56" xfId="501"/>
    <cellStyle name="Moneda 2 2 57" xfId="502"/>
    <cellStyle name="Moneda 2 2 58" xfId="503"/>
    <cellStyle name="Moneda 2 2 59" xfId="504"/>
    <cellStyle name="Moneda 2 2 6" xfId="505"/>
    <cellStyle name="Moneda 2 2 60" xfId="506"/>
    <cellStyle name="Moneda 2 2 61" xfId="507"/>
    <cellStyle name="Moneda 2 2 62" xfId="508"/>
    <cellStyle name="Moneda 2 2 63" xfId="509"/>
    <cellStyle name="Moneda 2 2 64" xfId="510"/>
    <cellStyle name="Moneda 2 2 7" xfId="511"/>
    <cellStyle name="Moneda 2 2 8" xfId="512"/>
    <cellStyle name="Moneda 2 2 9" xfId="513"/>
    <cellStyle name="Moneda 2 20" xfId="514"/>
    <cellStyle name="Moneda 2 21" xfId="515"/>
    <cellStyle name="Moneda 2 22" xfId="516"/>
    <cellStyle name="Moneda 2 23" xfId="517"/>
    <cellStyle name="Moneda 2 24" xfId="518"/>
    <cellStyle name="Moneda 2 25" xfId="519"/>
    <cellStyle name="Moneda 2 26" xfId="520"/>
    <cellStyle name="Moneda 2 27" xfId="521"/>
    <cellStyle name="Moneda 2 28" xfId="522"/>
    <cellStyle name="Moneda 2 29" xfId="523"/>
    <cellStyle name="Moneda 2 3" xfId="524"/>
    <cellStyle name="Moneda 2 3 10" xfId="525"/>
    <cellStyle name="Moneda 2 3 11" xfId="526"/>
    <cellStyle name="Moneda 2 3 12" xfId="527"/>
    <cellStyle name="Moneda 2 3 13" xfId="528"/>
    <cellStyle name="Moneda 2 3 14" xfId="529"/>
    <cellStyle name="Moneda 2 3 15" xfId="530"/>
    <cellStyle name="Moneda 2 3 16" xfId="531"/>
    <cellStyle name="Moneda 2 3 17" xfId="532"/>
    <cellStyle name="Moneda 2 3 18" xfId="533"/>
    <cellStyle name="Moneda 2 3 19" xfId="534"/>
    <cellStyle name="Moneda 2 3 2" xfId="535"/>
    <cellStyle name="Moneda 2 3 20" xfId="536"/>
    <cellStyle name="Moneda 2 3 21" xfId="537"/>
    <cellStyle name="Moneda 2 3 22" xfId="538"/>
    <cellStyle name="Moneda 2 3 23" xfId="539"/>
    <cellStyle name="Moneda 2 3 24" xfId="540"/>
    <cellStyle name="Moneda 2 3 25" xfId="541"/>
    <cellStyle name="Moneda 2 3 26" xfId="542"/>
    <cellStyle name="Moneda 2 3 27" xfId="543"/>
    <cellStyle name="Moneda 2 3 28" xfId="544"/>
    <cellStyle name="Moneda 2 3 29" xfId="545"/>
    <cellStyle name="Moneda 2 3 3" xfId="546"/>
    <cellStyle name="Moneda 2 3 30" xfId="547"/>
    <cellStyle name="Moneda 2 3 31" xfId="548"/>
    <cellStyle name="Moneda 2 3 32" xfId="549"/>
    <cellStyle name="Moneda 2 3 4" xfId="550"/>
    <cellStyle name="Moneda 2 3 5" xfId="551"/>
    <cellStyle name="Moneda 2 3 6" xfId="552"/>
    <cellStyle name="Moneda 2 3 7" xfId="553"/>
    <cellStyle name="Moneda 2 3 8" xfId="554"/>
    <cellStyle name="Moneda 2 3 9" xfId="555"/>
    <cellStyle name="Moneda 2 30" xfId="556"/>
    <cellStyle name="Moneda 2 31" xfId="557"/>
    <cellStyle name="Moneda 2 32" xfId="558"/>
    <cellStyle name="Moneda 2 33" xfId="559"/>
    <cellStyle name="Moneda 2 34" xfId="560"/>
    <cellStyle name="Moneda 2 35" xfId="561"/>
    <cellStyle name="Moneda 2 36" xfId="562"/>
    <cellStyle name="Moneda 2 37" xfId="563"/>
    <cellStyle name="Moneda 2 38" xfId="564"/>
    <cellStyle name="Moneda 2 39" xfId="565"/>
    <cellStyle name="Moneda 2 4" xfId="566"/>
    <cellStyle name="Moneda 2 4 10" xfId="567"/>
    <cellStyle name="Moneda 2 4 11" xfId="568"/>
    <cellStyle name="Moneda 2 4 12" xfId="569"/>
    <cellStyle name="Moneda 2 4 13" xfId="570"/>
    <cellStyle name="Moneda 2 4 14" xfId="571"/>
    <cellStyle name="Moneda 2 4 15" xfId="572"/>
    <cellStyle name="Moneda 2 4 16" xfId="573"/>
    <cellStyle name="Moneda 2 4 17" xfId="574"/>
    <cellStyle name="Moneda 2 4 18" xfId="575"/>
    <cellStyle name="Moneda 2 4 19" xfId="576"/>
    <cellStyle name="Moneda 2 4 2" xfId="577"/>
    <cellStyle name="Moneda 2 4 20" xfId="578"/>
    <cellStyle name="Moneda 2 4 21" xfId="579"/>
    <cellStyle name="Moneda 2 4 22" xfId="580"/>
    <cellStyle name="Moneda 2 4 23" xfId="581"/>
    <cellStyle name="Moneda 2 4 24" xfId="582"/>
    <cellStyle name="Moneda 2 4 25" xfId="583"/>
    <cellStyle name="Moneda 2 4 26" xfId="584"/>
    <cellStyle name="Moneda 2 4 27" xfId="585"/>
    <cellStyle name="Moneda 2 4 28" xfId="586"/>
    <cellStyle name="Moneda 2 4 29" xfId="587"/>
    <cellStyle name="Moneda 2 4 3" xfId="588"/>
    <cellStyle name="Moneda 2 4 30" xfId="589"/>
    <cellStyle name="Moneda 2 4 31" xfId="590"/>
    <cellStyle name="Moneda 2 4 32" xfId="591"/>
    <cellStyle name="Moneda 2 4 4" xfId="592"/>
    <cellStyle name="Moneda 2 4 5" xfId="593"/>
    <cellStyle name="Moneda 2 4 6" xfId="594"/>
    <cellStyle name="Moneda 2 4 7" xfId="595"/>
    <cellStyle name="Moneda 2 4 8" xfId="596"/>
    <cellStyle name="Moneda 2 4 9" xfId="597"/>
    <cellStyle name="Moneda 2 40" xfId="598"/>
    <cellStyle name="Moneda 2 41" xfId="599"/>
    <cellStyle name="Moneda 2 42" xfId="600"/>
    <cellStyle name="Moneda 2 43" xfId="601"/>
    <cellStyle name="Moneda 2 44" xfId="602"/>
    <cellStyle name="Moneda 2 45" xfId="603"/>
    <cellStyle name="Moneda 2 46" xfId="604"/>
    <cellStyle name="Moneda 2 47" xfId="605"/>
    <cellStyle name="Moneda 2 48" xfId="606"/>
    <cellStyle name="Moneda 2 49" xfId="607"/>
    <cellStyle name="Moneda 2 5" xfId="608"/>
    <cellStyle name="Moneda 2 5 10" xfId="609"/>
    <cellStyle name="Moneda 2 5 11" xfId="610"/>
    <cellStyle name="Moneda 2 5 12" xfId="611"/>
    <cellStyle name="Moneda 2 5 13" xfId="612"/>
    <cellStyle name="Moneda 2 5 14" xfId="613"/>
    <cellStyle name="Moneda 2 5 15" xfId="614"/>
    <cellStyle name="Moneda 2 5 16" xfId="615"/>
    <cellStyle name="Moneda 2 5 17" xfId="616"/>
    <cellStyle name="Moneda 2 5 18" xfId="617"/>
    <cellStyle name="Moneda 2 5 19" xfId="618"/>
    <cellStyle name="Moneda 2 5 2" xfId="619"/>
    <cellStyle name="Moneda 2 5 20" xfId="620"/>
    <cellStyle name="Moneda 2 5 21" xfId="621"/>
    <cellStyle name="Moneda 2 5 22" xfId="622"/>
    <cellStyle name="Moneda 2 5 23" xfId="623"/>
    <cellStyle name="Moneda 2 5 24" xfId="624"/>
    <cellStyle name="Moneda 2 5 25" xfId="625"/>
    <cellStyle name="Moneda 2 5 26" xfId="626"/>
    <cellStyle name="Moneda 2 5 27" xfId="627"/>
    <cellStyle name="Moneda 2 5 28" xfId="628"/>
    <cellStyle name="Moneda 2 5 29" xfId="629"/>
    <cellStyle name="Moneda 2 5 3" xfId="630"/>
    <cellStyle name="Moneda 2 5 30" xfId="631"/>
    <cellStyle name="Moneda 2 5 31" xfId="632"/>
    <cellStyle name="Moneda 2 5 32" xfId="633"/>
    <cellStyle name="Moneda 2 5 4" xfId="634"/>
    <cellStyle name="Moneda 2 5 5" xfId="635"/>
    <cellStyle name="Moneda 2 5 6" xfId="636"/>
    <cellStyle name="Moneda 2 5 7" xfId="637"/>
    <cellStyle name="Moneda 2 5 8" xfId="638"/>
    <cellStyle name="Moneda 2 5 9" xfId="639"/>
    <cellStyle name="Moneda 2 50" xfId="640"/>
    <cellStyle name="Moneda 2 51" xfId="641"/>
    <cellStyle name="Moneda 2 52" xfId="642"/>
    <cellStyle name="Moneda 2 53" xfId="643"/>
    <cellStyle name="Moneda 2 54" xfId="644"/>
    <cellStyle name="Moneda 2 55" xfId="645"/>
    <cellStyle name="Moneda 2 56" xfId="646"/>
    <cellStyle name="Moneda 2 57" xfId="647"/>
    <cellStyle name="Moneda 2 58" xfId="648"/>
    <cellStyle name="Moneda 2 59" xfId="649"/>
    <cellStyle name="Moneda 2 6" xfId="650"/>
    <cellStyle name="Moneda 2 60" xfId="651"/>
    <cellStyle name="Moneda 2 61" xfId="652"/>
    <cellStyle name="Moneda 2 62" xfId="653"/>
    <cellStyle name="Moneda 2 63" xfId="654"/>
    <cellStyle name="Moneda 2 64" xfId="655"/>
    <cellStyle name="Moneda 2 65" xfId="656"/>
    <cellStyle name="Moneda 2 66" xfId="657"/>
    <cellStyle name="Moneda 2 67" xfId="658"/>
    <cellStyle name="Moneda 2 7" xfId="659"/>
    <cellStyle name="Moneda 2 8" xfId="660"/>
    <cellStyle name="Moneda 2 9" xfId="661"/>
    <cellStyle name="Moneda 3" xfId="662"/>
    <cellStyle name="Moneda 3 10" xfId="663"/>
    <cellStyle name="Moneda 3 11" xfId="664"/>
    <cellStyle name="Moneda 3 12" xfId="665"/>
    <cellStyle name="Moneda 3 13" xfId="666"/>
    <cellStyle name="Moneda 3 14" xfId="667"/>
    <cellStyle name="Moneda 3 15" xfId="668"/>
    <cellStyle name="Moneda 3 16" xfId="669"/>
    <cellStyle name="Moneda 3 17" xfId="670"/>
    <cellStyle name="Moneda 3 18" xfId="671"/>
    <cellStyle name="Moneda 3 19" xfId="672"/>
    <cellStyle name="Moneda 3 2" xfId="673"/>
    <cellStyle name="Moneda 3 2 10" xfId="674"/>
    <cellStyle name="Moneda 3 2 11" xfId="675"/>
    <cellStyle name="Moneda 3 2 12" xfId="676"/>
    <cellStyle name="Moneda 3 2 13" xfId="677"/>
    <cellStyle name="Moneda 3 2 14" xfId="678"/>
    <cellStyle name="Moneda 3 2 15" xfId="679"/>
    <cellStyle name="Moneda 3 2 16" xfId="680"/>
    <cellStyle name="Moneda 3 2 17" xfId="681"/>
    <cellStyle name="Moneda 3 2 18" xfId="682"/>
    <cellStyle name="Moneda 3 2 19" xfId="683"/>
    <cellStyle name="Moneda 3 2 2" xfId="684"/>
    <cellStyle name="Moneda 3 2 20" xfId="685"/>
    <cellStyle name="Moneda 3 2 21" xfId="686"/>
    <cellStyle name="Moneda 3 2 22" xfId="687"/>
    <cellStyle name="Moneda 3 2 23" xfId="688"/>
    <cellStyle name="Moneda 3 2 24" xfId="689"/>
    <cellStyle name="Moneda 3 2 25" xfId="690"/>
    <cellStyle name="Moneda 3 2 26" xfId="691"/>
    <cellStyle name="Moneda 3 2 27" xfId="692"/>
    <cellStyle name="Moneda 3 2 28" xfId="693"/>
    <cellStyle name="Moneda 3 2 29" xfId="694"/>
    <cellStyle name="Moneda 3 2 3" xfId="695"/>
    <cellStyle name="Moneda 3 2 30" xfId="696"/>
    <cellStyle name="Moneda 3 2 31" xfId="697"/>
    <cellStyle name="Moneda 3 2 32" xfId="698"/>
    <cellStyle name="Moneda 3 2 33" xfId="699"/>
    <cellStyle name="Moneda 3 2 34" xfId="700"/>
    <cellStyle name="Moneda 3 2 35" xfId="701"/>
    <cellStyle name="Moneda 3 2 36" xfId="702"/>
    <cellStyle name="Moneda 3 2 37" xfId="703"/>
    <cellStyle name="Moneda 3 2 38" xfId="704"/>
    <cellStyle name="Moneda 3 2 39" xfId="705"/>
    <cellStyle name="Moneda 3 2 4" xfId="706"/>
    <cellStyle name="Moneda 3 2 40" xfId="707"/>
    <cellStyle name="Moneda 3 2 41" xfId="708"/>
    <cellStyle name="Moneda 3 2 42" xfId="709"/>
    <cellStyle name="Moneda 3 2 43" xfId="710"/>
    <cellStyle name="Moneda 3 2 44" xfId="711"/>
    <cellStyle name="Moneda 3 2 45" xfId="712"/>
    <cellStyle name="Moneda 3 2 46" xfId="713"/>
    <cellStyle name="Moneda 3 2 47" xfId="714"/>
    <cellStyle name="Moneda 3 2 48" xfId="715"/>
    <cellStyle name="Moneda 3 2 49" xfId="716"/>
    <cellStyle name="Moneda 3 2 5" xfId="717"/>
    <cellStyle name="Moneda 3 2 50" xfId="718"/>
    <cellStyle name="Moneda 3 2 51" xfId="719"/>
    <cellStyle name="Moneda 3 2 52" xfId="720"/>
    <cellStyle name="Moneda 3 2 53" xfId="721"/>
    <cellStyle name="Moneda 3 2 54" xfId="722"/>
    <cellStyle name="Moneda 3 2 55" xfId="723"/>
    <cellStyle name="Moneda 3 2 56" xfId="724"/>
    <cellStyle name="Moneda 3 2 57" xfId="725"/>
    <cellStyle name="Moneda 3 2 58" xfId="726"/>
    <cellStyle name="Moneda 3 2 59" xfId="727"/>
    <cellStyle name="Moneda 3 2 6" xfId="728"/>
    <cellStyle name="Moneda 3 2 60" xfId="729"/>
    <cellStyle name="Moneda 3 2 61" xfId="730"/>
    <cellStyle name="Moneda 3 2 62" xfId="731"/>
    <cellStyle name="Moneda 3 2 63" xfId="732"/>
    <cellStyle name="Moneda 3 2 64" xfId="733"/>
    <cellStyle name="Moneda 3 2 7" xfId="734"/>
    <cellStyle name="Moneda 3 2 8" xfId="735"/>
    <cellStyle name="Moneda 3 2 9" xfId="736"/>
    <cellStyle name="Moneda 3 20" xfId="737"/>
    <cellStyle name="Moneda 3 21" xfId="738"/>
    <cellStyle name="Moneda 3 22" xfId="739"/>
    <cellStyle name="Moneda 3 23" xfId="740"/>
    <cellStyle name="Moneda 3 24" xfId="741"/>
    <cellStyle name="Moneda 3 25" xfId="742"/>
    <cellStyle name="Moneda 3 26" xfId="743"/>
    <cellStyle name="Moneda 3 27" xfId="744"/>
    <cellStyle name="Moneda 3 28" xfId="745"/>
    <cellStyle name="Moneda 3 29" xfId="746"/>
    <cellStyle name="Moneda 3 3" xfId="747"/>
    <cellStyle name="Moneda 3 3 10" xfId="748"/>
    <cellStyle name="Moneda 3 3 11" xfId="749"/>
    <cellStyle name="Moneda 3 3 12" xfId="750"/>
    <cellStyle name="Moneda 3 3 13" xfId="751"/>
    <cellStyle name="Moneda 3 3 14" xfId="752"/>
    <cellStyle name="Moneda 3 3 15" xfId="753"/>
    <cellStyle name="Moneda 3 3 16" xfId="754"/>
    <cellStyle name="Moneda 3 3 17" xfId="755"/>
    <cellStyle name="Moneda 3 3 18" xfId="756"/>
    <cellStyle name="Moneda 3 3 19" xfId="757"/>
    <cellStyle name="Moneda 3 3 2" xfId="758"/>
    <cellStyle name="Moneda 3 3 20" xfId="759"/>
    <cellStyle name="Moneda 3 3 21" xfId="760"/>
    <cellStyle name="Moneda 3 3 22" xfId="761"/>
    <cellStyle name="Moneda 3 3 23" xfId="762"/>
    <cellStyle name="Moneda 3 3 24" xfId="763"/>
    <cellStyle name="Moneda 3 3 25" xfId="764"/>
    <cellStyle name="Moneda 3 3 26" xfId="765"/>
    <cellStyle name="Moneda 3 3 27" xfId="766"/>
    <cellStyle name="Moneda 3 3 28" xfId="767"/>
    <cellStyle name="Moneda 3 3 29" xfId="768"/>
    <cellStyle name="Moneda 3 3 3" xfId="769"/>
    <cellStyle name="Moneda 3 3 30" xfId="770"/>
    <cellStyle name="Moneda 3 3 31" xfId="771"/>
    <cellStyle name="Moneda 3 3 32" xfId="772"/>
    <cellStyle name="Moneda 3 3 33" xfId="773"/>
    <cellStyle name="Moneda 3 3 34" xfId="774"/>
    <cellStyle name="Moneda 3 3 35" xfId="775"/>
    <cellStyle name="Moneda 3 3 36" xfId="776"/>
    <cellStyle name="Moneda 3 3 37" xfId="777"/>
    <cellStyle name="Moneda 3 3 38" xfId="778"/>
    <cellStyle name="Moneda 3 3 39" xfId="779"/>
    <cellStyle name="Moneda 3 3 4" xfId="780"/>
    <cellStyle name="Moneda 3 3 40" xfId="781"/>
    <cellStyle name="Moneda 3 3 41" xfId="782"/>
    <cellStyle name="Moneda 3 3 42" xfId="783"/>
    <cellStyle name="Moneda 3 3 43" xfId="784"/>
    <cellStyle name="Moneda 3 3 44" xfId="785"/>
    <cellStyle name="Moneda 3 3 45" xfId="786"/>
    <cellStyle name="Moneda 3 3 46" xfId="787"/>
    <cellStyle name="Moneda 3 3 47" xfId="788"/>
    <cellStyle name="Moneda 3 3 48" xfId="789"/>
    <cellStyle name="Moneda 3 3 49" xfId="790"/>
    <cellStyle name="Moneda 3 3 5" xfId="791"/>
    <cellStyle name="Moneda 3 3 50" xfId="792"/>
    <cellStyle name="Moneda 3 3 51" xfId="793"/>
    <cellStyle name="Moneda 3 3 52" xfId="794"/>
    <cellStyle name="Moneda 3 3 53" xfId="795"/>
    <cellStyle name="Moneda 3 3 54" xfId="796"/>
    <cellStyle name="Moneda 3 3 55" xfId="797"/>
    <cellStyle name="Moneda 3 3 56" xfId="798"/>
    <cellStyle name="Moneda 3 3 57" xfId="799"/>
    <cellStyle name="Moneda 3 3 58" xfId="800"/>
    <cellStyle name="Moneda 3 3 59" xfId="801"/>
    <cellStyle name="Moneda 3 3 6" xfId="802"/>
    <cellStyle name="Moneda 3 3 60" xfId="803"/>
    <cellStyle name="Moneda 3 3 61" xfId="804"/>
    <cellStyle name="Moneda 3 3 62" xfId="805"/>
    <cellStyle name="Moneda 3 3 63" xfId="806"/>
    <cellStyle name="Moneda 3 3 64" xfId="807"/>
    <cellStyle name="Moneda 3 3 7" xfId="808"/>
    <cellStyle name="Moneda 3 3 8" xfId="809"/>
    <cellStyle name="Moneda 3 3 9" xfId="810"/>
    <cellStyle name="Moneda 3 30" xfId="811"/>
    <cellStyle name="Moneda 3 31" xfId="812"/>
    <cellStyle name="Moneda 3 32" xfId="813"/>
    <cellStyle name="Moneda 3 33" xfId="814"/>
    <cellStyle name="Moneda 3 34" xfId="815"/>
    <cellStyle name="Moneda 3 35" xfId="816"/>
    <cellStyle name="Moneda 3 36" xfId="817"/>
    <cellStyle name="Moneda 3 37" xfId="818"/>
    <cellStyle name="Moneda 3 38" xfId="819"/>
    <cellStyle name="Moneda 3 39" xfId="820"/>
    <cellStyle name="Moneda 3 4" xfId="821"/>
    <cellStyle name="Moneda 3 4 10" xfId="822"/>
    <cellStyle name="Moneda 3 4 11" xfId="823"/>
    <cellStyle name="Moneda 3 4 12" xfId="824"/>
    <cellStyle name="Moneda 3 4 13" xfId="825"/>
    <cellStyle name="Moneda 3 4 14" xfId="826"/>
    <cellStyle name="Moneda 3 4 15" xfId="827"/>
    <cellStyle name="Moneda 3 4 16" xfId="828"/>
    <cellStyle name="Moneda 3 4 17" xfId="829"/>
    <cellStyle name="Moneda 3 4 18" xfId="830"/>
    <cellStyle name="Moneda 3 4 19" xfId="831"/>
    <cellStyle name="Moneda 3 4 2" xfId="832"/>
    <cellStyle name="Moneda 3 4 20" xfId="833"/>
    <cellStyle name="Moneda 3 4 21" xfId="834"/>
    <cellStyle name="Moneda 3 4 22" xfId="835"/>
    <cellStyle name="Moneda 3 4 23" xfId="836"/>
    <cellStyle name="Moneda 3 4 24" xfId="837"/>
    <cellStyle name="Moneda 3 4 25" xfId="838"/>
    <cellStyle name="Moneda 3 4 26" xfId="839"/>
    <cellStyle name="Moneda 3 4 27" xfId="840"/>
    <cellStyle name="Moneda 3 4 28" xfId="841"/>
    <cellStyle name="Moneda 3 4 29" xfId="842"/>
    <cellStyle name="Moneda 3 4 3" xfId="843"/>
    <cellStyle name="Moneda 3 4 30" xfId="844"/>
    <cellStyle name="Moneda 3 4 31" xfId="845"/>
    <cellStyle name="Moneda 3 4 32" xfId="846"/>
    <cellStyle name="Moneda 3 4 33" xfId="847"/>
    <cellStyle name="Moneda 3 4 34" xfId="848"/>
    <cellStyle name="Moneda 3 4 35" xfId="849"/>
    <cellStyle name="Moneda 3 4 36" xfId="850"/>
    <cellStyle name="Moneda 3 4 37" xfId="851"/>
    <cellStyle name="Moneda 3 4 38" xfId="852"/>
    <cellStyle name="Moneda 3 4 39" xfId="853"/>
    <cellStyle name="Moneda 3 4 4" xfId="854"/>
    <cellStyle name="Moneda 3 4 40" xfId="855"/>
    <cellStyle name="Moneda 3 4 41" xfId="856"/>
    <cellStyle name="Moneda 3 4 42" xfId="857"/>
    <cellStyle name="Moneda 3 4 43" xfId="858"/>
    <cellStyle name="Moneda 3 4 44" xfId="859"/>
    <cellStyle name="Moneda 3 4 45" xfId="860"/>
    <cellStyle name="Moneda 3 4 46" xfId="861"/>
    <cellStyle name="Moneda 3 4 47" xfId="862"/>
    <cellStyle name="Moneda 3 4 48" xfId="863"/>
    <cellStyle name="Moneda 3 4 49" xfId="864"/>
    <cellStyle name="Moneda 3 4 5" xfId="865"/>
    <cellStyle name="Moneda 3 4 50" xfId="866"/>
    <cellStyle name="Moneda 3 4 51" xfId="867"/>
    <cellStyle name="Moneda 3 4 52" xfId="868"/>
    <cellStyle name="Moneda 3 4 53" xfId="869"/>
    <cellStyle name="Moneda 3 4 54" xfId="870"/>
    <cellStyle name="Moneda 3 4 55" xfId="871"/>
    <cellStyle name="Moneda 3 4 56" xfId="872"/>
    <cellStyle name="Moneda 3 4 57" xfId="873"/>
    <cellStyle name="Moneda 3 4 58" xfId="874"/>
    <cellStyle name="Moneda 3 4 59" xfId="875"/>
    <cellStyle name="Moneda 3 4 6" xfId="876"/>
    <cellStyle name="Moneda 3 4 60" xfId="877"/>
    <cellStyle name="Moneda 3 4 61" xfId="878"/>
    <cellStyle name="Moneda 3 4 62" xfId="879"/>
    <cellStyle name="Moneda 3 4 63" xfId="880"/>
    <cellStyle name="Moneda 3 4 64" xfId="881"/>
    <cellStyle name="Moneda 3 4 7" xfId="882"/>
    <cellStyle name="Moneda 3 4 8" xfId="883"/>
    <cellStyle name="Moneda 3 4 9" xfId="884"/>
    <cellStyle name="Moneda 3 40" xfId="885"/>
    <cellStyle name="Moneda 3 41" xfId="886"/>
    <cellStyle name="Moneda 3 42" xfId="887"/>
    <cellStyle name="Moneda 3 43" xfId="888"/>
    <cellStyle name="Moneda 3 44" xfId="889"/>
    <cellStyle name="Moneda 3 45" xfId="890"/>
    <cellStyle name="Moneda 3 46" xfId="891"/>
    <cellStyle name="Moneda 3 47" xfId="892"/>
    <cellStyle name="Moneda 3 48" xfId="893"/>
    <cellStyle name="Moneda 3 49" xfId="894"/>
    <cellStyle name="Moneda 3 5" xfId="895"/>
    <cellStyle name="Moneda 3 5 10" xfId="896"/>
    <cellStyle name="Moneda 3 5 11" xfId="897"/>
    <cellStyle name="Moneda 3 5 12" xfId="898"/>
    <cellStyle name="Moneda 3 5 13" xfId="899"/>
    <cellStyle name="Moneda 3 5 14" xfId="900"/>
    <cellStyle name="Moneda 3 5 15" xfId="901"/>
    <cellStyle name="Moneda 3 5 16" xfId="902"/>
    <cellStyle name="Moneda 3 5 17" xfId="903"/>
    <cellStyle name="Moneda 3 5 18" xfId="904"/>
    <cellStyle name="Moneda 3 5 19" xfId="905"/>
    <cellStyle name="Moneda 3 5 2" xfId="906"/>
    <cellStyle name="Moneda 3 5 20" xfId="907"/>
    <cellStyle name="Moneda 3 5 21" xfId="908"/>
    <cellStyle name="Moneda 3 5 22" xfId="909"/>
    <cellStyle name="Moneda 3 5 23" xfId="910"/>
    <cellStyle name="Moneda 3 5 24" xfId="911"/>
    <cellStyle name="Moneda 3 5 25" xfId="912"/>
    <cellStyle name="Moneda 3 5 26" xfId="913"/>
    <cellStyle name="Moneda 3 5 27" xfId="914"/>
    <cellStyle name="Moneda 3 5 28" xfId="915"/>
    <cellStyle name="Moneda 3 5 29" xfId="916"/>
    <cellStyle name="Moneda 3 5 3" xfId="917"/>
    <cellStyle name="Moneda 3 5 30" xfId="918"/>
    <cellStyle name="Moneda 3 5 31" xfId="919"/>
    <cellStyle name="Moneda 3 5 32" xfId="920"/>
    <cellStyle name="Moneda 3 5 4" xfId="921"/>
    <cellStyle name="Moneda 3 5 5" xfId="922"/>
    <cellStyle name="Moneda 3 5 6" xfId="923"/>
    <cellStyle name="Moneda 3 5 7" xfId="924"/>
    <cellStyle name="Moneda 3 5 8" xfId="925"/>
    <cellStyle name="Moneda 3 5 9" xfId="926"/>
    <cellStyle name="Moneda 3 50" xfId="927"/>
    <cellStyle name="Moneda 3 51" xfId="928"/>
    <cellStyle name="Moneda 3 52" xfId="929"/>
    <cellStyle name="Moneda 3 53" xfId="930"/>
    <cellStyle name="Moneda 3 54" xfId="931"/>
    <cellStyle name="Moneda 3 55" xfId="932"/>
    <cellStyle name="Moneda 3 56" xfId="933"/>
    <cellStyle name="Moneda 3 57" xfId="934"/>
    <cellStyle name="Moneda 3 58" xfId="935"/>
    <cellStyle name="Moneda 3 59" xfId="936"/>
    <cellStyle name="Moneda 3 6" xfId="937"/>
    <cellStyle name="Moneda 3 60" xfId="938"/>
    <cellStyle name="Moneda 3 61" xfId="939"/>
    <cellStyle name="Moneda 3 62" xfId="940"/>
    <cellStyle name="Moneda 3 63" xfId="941"/>
    <cellStyle name="Moneda 3 64" xfId="942"/>
    <cellStyle name="Moneda 3 65" xfId="943"/>
    <cellStyle name="Moneda 3 66" xfId="944"/>
    <cellStyle name="Moneda 3 67" xfId="945"/>
    <cellStyle name="Moneda 3 7" xfId="946"/>
    <cellStyle name="Moneda 3 8" xfId="947"/>
    <cellStyle name="Moneda 3 9" xfId="948"/>
    <cellStyle name="Moneda 4" xfId="949"/>
    <cellStyle name="Moneda 4 10" xfId="950"/>
    <cellStyle name="Moneda 4 11" xfId="951"/>
    <cellStyle name="Moneda 4 12" xfId="952"/>
    <cellStyle name="Moneda 4 13" xfId="953"/>
    <cellStyle name="Moneda 4 14" xfId="954"/>
    <cellStyle name="Moneda 4 15" xfId="955"/>
    <cellStyle name="Moneda 4 16" xfId="956"/>
    <cellStyle name="Moneda 4 17" xfId="957"/>
    <cellStyle name="Moneda 4 18" xfId="958"/>
    <cellStyle name="Moneda 4 19" xfId="959"/>
    <cellStyle name="Moneda 4 2" xfId="960"/>
    <cellStyle name="Moneda 4 2 10" xfId="961"/>
    <cellStyle name="Moneda 4 2 11" xfId="962"/>
    <cellStyle name="Moneda 4 2 12" xfId="963"/>
    <cellStyle name="Moneda 4 2 13" xfId="964"/>
    <cellStyle name="Moneda 4 2 14" xfId="965"/>
    <cellStyle name="Moneda 4 2 15" xfId="966"/>
    <cellStyle name="Moneda 4 2 16" xfId="967"/>
    <cellStyle name="Moneda 4 2 17" xfId="968"/>
    <cellStyle name="Moneda 4 2 18" xfId="969"/>
    <cellStyle name="Moneda 4 2 19" xfId="970"/>
    <cellStyle name="Moneda 4 2 2" xfId="971"/>
    <cellStyle name="Moneda 4 2 20" xfId="972"/>
    <cellStyle name="Moneda 4 2 21" xfId="973"/>
    <cellStyle name="Moneda 4 2 22" xfId="974"/>
    <cellStyle name="Moneda 4 2 23" xfId="975"/>
    <cellStyle name="Moneda 4 2 24" xfId="976"/>
    <cellStyle name="Moneda 4 2 25" xfId="977"/>
    <cellStyle name="Moneda 4 2 26" xfId="978"/>
    <cellStyle name="Moneda 4 2 27" xfId="979"/>
    <cellStyle name="Moneda 4 2 28" xfId="980"/>
    <cellStyle name="Moneda 4 2 29" xfId="981"/>
    <cellStyle name="Moneda 4 2 3" xfId="982"/>
    <cellStyle name="Moneda 4 2 30" xfId="983"/>
    <cellStyle name="Moneda 4 2 31" xfId="984"/>
    <cellStyle name="Moneda 4 2 32" xfId="985"/>
    <cellStyle name="Moneda 4 2 33" xfId="986"/>
    <cellStyle name="Moneda 4 2 34" xfId="987"/>
    <cellStyle name="Moneda 4 2 35" xfId="988"/>
    <cellStyle name="Moneda 4 2 36" xfId="989"/>
    <cellStyle name="Moneda 4 2 37" xfId="990"/>
    <cellStyle name="Moneda 4 2 38" xfId="991"/>
    <cellStyle name="Moneda 4 2 39" xfId="992"/>
    <cellStyle name="Moneda 4 2 4" xfId="993"/>
    <cellStyle name="Moneda 4 2 40" xfId="994"/>
    <cellStyle name="Moneda 4 2 41" xfId="995"/>
    <cellStyle name="Moneda 4 2 42" xfId="996"/>
    <cellStyle name="Moneda 4 2 43" xfId="997"/>
    <cellStyle name="Moneda 4 2 44" xfId="998"/>
    <cellStyle name="Moneda 4 2 45" xfId="999"/>
    <cellStyle name="Moneda 4 2 46" xfId="1000"/>
    <cellStyle name="Moneda 4 2 47" xfId="1001"/>
    <cellStyle name="Moneda 4 2 48" xfId="1002"/>
    <cellStyle name="Moneda 4 2 49" xfId="1003"/>
    <cellStyle name="Moneda 4 2 5" xfId="1004"/>
    <cellStyle name="Moneda 4 2 50" xfId="1005"/>
    <cellStyle name="Moneda 4 2 51" xfId="1006"/>
    <cellStyle name="Moneda 4 2 52" xfId="1007"/>
    <cellStyle name="Moneda 4 2 53" xfId="1008"/>
    <cellStyle name="Moneda 4 2 54" xfId="1009"/>
    <cellStyle name="Moneda 4 2 55" xfId="1010"/>
    <cellStyle name="Moneda 4 2 56" xfId="1011"/>
    <cellStyle name="Moneda 4 2 57" xfId="1012"/>
    <cellStyle name="Moneda 4 2 58" xfId="1013"/>
    <cellStyle name="Moneda 4 2 59" xfId="1014"/>
    <cellStyle name="Moneda 4 2 6" xfId="1015"/>
    <cellStyle name="Moneda 4 2 60" xfId="1016"/>
    <cellStyle name="Moneda 4 2 61" xfId="1017"/>
    <cellStyle name="Moneda 4 2 62" xfId="1018"/>
    <cellStyle name="Moneda 4 2 63" xfId="1019"/>
    <cellStyle name="Moneda 4 2 64" xfId="1020"/>
    <cellStyle name="Moneda 4 2 7" xfId="1021"/>
    <cellStyle name="Moneda 4 2 8" xfId="1022"/>
    <cellStyle name="Moneda 4 2 9" xfId="1023"/>
    <cellStyle name="Moneda 4 20" xfId="1024"/>
    <cellStyle name="Moneda 4 21" xfId="1025"/>
    <cellStyle name="Moneda 4 22" xfId="1026"/>
    <cellStyle name="Moneda 4 23" xfId="1027"/>
    <cellStyle name="Moneda 4 24" xfId="1028"/>
    <cellStyle name="Moneda 4 25" xfId="1029"/>
    <cellStyle name="Moneda 4 26" xfId="1030"/>
    <cellStyle name="Moneda 4 27" xfId="1031"/>
    <cellStyle name="Moneda 4 28" xfId="1032"/>
    <cellStyle name="Moneda 4 29" xfId="1033"/>
    <cellStyle name="Moneda 4 3" xfId="1034"/>
    <cellStyle name="Moneda 4 3 10" xfId="1035"/>
    <cellStyle name="Moneda 4 3 11" xfId="1036"/>
    <cellStyle name="Moneda 4 3 12" xfId="1037"/>
    <cellStyle name="Moneda 4 3 13" xfId="1038"/>
    <cellStyle name="Moneda 4 3 14" xfId="1039"/>
    <cellStyle name="Moneda 4 3 15" xfId="1040"/>
    <cellStyle name="Moneda 4 3 16" xfId="1041"/>
    <cellStyle name="Moneda 4 3 17" xfId="1042"/>
    <cellStyle name="Moneda 4 3 18" xfId="1043"/>
    <cellStyle name="Moneda 4 3 19" xfId="1044"/>
    <cellStyle name="Moneda 4 3 2" xfId="1045"/>
    <cellStyle name="Moneda 4 3 20" xfId="1046"/>
    <cellStyle name="Moneda 4 3 21" xfId="1047"/>
    <cellStyle name="Moneda 4 3 22" xfId="1048"/>
    <cellStyle name="Moneda 4 3 23" xfId="1049"/>
    <cellStyle name="Moneda 4 3 24" xfId="1050"/>
    <cellStyle name="Moneda 4 3 25" xfId="1051"/>
    <cellStyle name="Moneda 4 3 26" xfId="1052"/>
    <cellStyle name="Moneda 4 3 27" xfId="1053"/>
    <cellStyle name="Moneda 4 3 28" xfId="1054"/>
    <cellStyle name="Moneda 4 3 29" xfId="1055"/>
    <cellStyle name="Moneda 4 3 3" xfId="1056"/>
    <cellStyle name="Moneda 4 3 30" xfId="1057"/>
    <cellStyle name="Moneda 4 3 31" xfId="1058"/>
    <cellStyle name="Moneda 4 3 32" xfId="1059"/>
    <cellStyle name="Moneda 4 3 33" xfId="1060"/>
    <cellStyle name="Moneda 4 3 34" xfId="1061"/>
    <cellStyle name="Moneda 4 3 35" xfId="1062"/>
    <cellStyle name="Moneda 4 3 36" xfId="1063"/>
    <cellStyle name="Moneda 4 3 37" xfId="1064"/>
    <cellStyle name="Moneda 4 3 38" xfId="1065"/>
    <cellStyle name="Moneda 4 3 39" xfId="1066"/>
    <cellStyle name="Moneda 4 3 4" xfId="1067"/>
    <cellStyle name="Moneda 4 3 40" xfId="1068"/>
    <cellStyle name="Moneda 4 3 41" xfId="1069"/>
    <cellStyle name="Moneda 4 3 42" xfId="1070"/>
    <cellStyle name="Moneda 4 3 43" xfId="1071"/>
    <cellStyle name="Moneda 4 3 44" xfId="1072"/>
    <cellStyle name="Moneda 4 3 45" xfId="1073"/>
    <cellStyle name="Moneda 4 3 46" xfId="1074"/>
    <cellStyle name="Moneda 4 3 47" xfId="1075"/>
    <cellStyle name="Moneda 4 3 48" xfId="1076"/>
    <cellStyle name="Moneda 4 3 49" xfId="1077"/>
    <cellStyle name="Moneda 4 3 5" xfId="1078"/>
    <cellStyle name="Moneda 4 3 50" xfId="1079"/>
    <cellStyle name="Moneda 4 3 51" xfId="1080"/>
    <cellStyle name="Moneda 4 3 52" xfId="1081"/>
    <cellStyle name="Moneda 4 3 53" xfId="1082"/>
    <cellStyle name="Moneda 4 3 54" xfId="1083"/>
    <cellStyle name="Moneda 4 3 55" xfId="1084"/>
    <cellStyle name="Moneda 4 3 56" xfId="1085"/>
    <cellStyle name="Moneda 4 3 57" xfId="1086"/>
    <cellStyle name="Moneda 4 3 58" xfId="1087"/>
    <cellStyle name="Moneda 4 3 59" xfId="1088"/>
    <cellStyle name="Moneda 4 3 6" xfId="1089"/>
    <cellStyle name="Moneda 4 3 60" xfId="1090"/>
    <cellStyle name="Moneda 4 3 61" xfId="1091"/>
    <cellStyle name="Moneda 4 3 62" xfId="1092"/>
    <cellStyle name="Moneda 4 3 63" xfId="1093"/>
    <cellStyle name="Moneda 4 3 64" xfId="1094"/>
    <cellStyle name="Moneda 4 3 7" xfId="1095"/>
    <cellStyle name="Moneda 4 3 8" xfId="1096"/>
    <cellStyle name="Moneda 4 3 9" xfId="1097"/>
    <cellStyle name="Moneda 4 30" xfId="1098"/>
    <cellStyle name="Moneda 4 31" xfId="1099"/>
    <cellStyle name="Moneda 4 32" xfId="1100"/>
    <cellStyle name="Moneda 4 33" xfId="1101"/>
    <cellStyle name="Moneda 4 34" xfId="1102"/>
    <cellStyle name="Moneda 4 35" xfId="1103"/>
    <cellStyle name="Moneda 4 36" xfId="1104"/>
    <cellStyle name="Moneda 4 37" xfId="1105"/>
    <cellStyle name="Moneda 4 38" xfId="1106"/>
    <cellStyle name="Moneda 4 39" xfId="1107"/>
    <cellStyle name="Moneda 4 4" xfId="1108"/>
    <cellStyle name="Moneda 4 4 10" xfId="1109"/>
    <cellStyle name="Moneda 4 4 11" xfId="1110"/>
    <cellStyle name="Moneda 4 4 12" xfId="1111"/>
    <cellStyle name="Moneda 4 4 13" xfId="1112"/>
    <cellStyle name="Moneda 4 4 14" xfId="1113"/>
    <cellStyle name="Moneda 4 4 15" xfId="1114"/>
    <cellStyle name="Moneda 4 4 16" xfId="1115"/>
    <cellStyle name="Moneda 4 4 17" xfId="1116"/>
    <cellStyle name="Moneda 4 4 18" xfId="1117"/>
    <cellStyle name="Moneda 4 4 19" xfId="1118"/>
    <cellStyle name="Moneda 4 4 2" xfId="1119"/>
    <cellStyle name="Moneda 4 4 20" xfId="1120"/>
    <cellStyle name="Moneda 4 4 21" xfId="1121"/>
    <cellStyle name="Moneda 4 4 22" xfId="1122"/>
    <cellStyle name="Moneda 4 4 23" xfId="1123"/>
    <cellStyle name="Moneda 4 4 24" xfId="1124"/>
    <cellStyle name="Moneda 4 4 25" xfId="1125"/>
    <cellStyle name="Moneda 4 4 26" xfId="1126"/>
    <cellStyle name="Moneda 4 4 27" xfId="1127"/>
    <cellStyle name="Moneda 4 4 28" xfId="1128"/>
    <cellStyle name="Moneda 4 4 29" xfId="1129"/>
    <cellStyle name="Moneda 4 4 3" xfId="1130"/>
    <cellStyle name="Moneda 4 4 30" xfId="1131"/>
    <cellStyle name="Moneda 4 4 31" xfId="1132"/>
    <cellStyle name="Moneda 4 4 32" xfId="1133"/>
    <cellStyle name="Moneda 4 4 33" xfId="1134"/>
    <cellStyle name="Moneda 4 4 34" xfId="1135"/>
    <cellStyle name="Moneda 4 4 35" xfId="1136"/>
    <cellStyle name="Moneda 4 4 36" xfId="1137"/>
    <cellStyle name="Moneda 4 4 37" xfId="1138"/>
    <cellStyle name="Moneda 4 4 38" xfId="1139"/>
    <cellStyle name="Moneda 4 4 39" xfId="1140"/>
    <cellStyle name="Moneda 4 4 4" xfId="1141"/>
    <cellStyle name="Moneda 4 4 40" xfId="1142"/>
    <cellStyle name="Moneda 4 4 41" xfId="1143"/>
    <cellStyle name="Moneda 4 4 42" xfId="1144"/>
    <cellStyle name="Moneda 4 4 43" xfId="1145"/>
    <cellStyle name="Moneda 4 4 44" xfId="1146"/>
    <cellStyle name="Moneda 4 4 45" xfId="1147"/>
    <cellStyle name="Moneda 4 4 46" xfId="1148"/>
    <cellStyle name="Moneda 4 4 47" xfId="1149"/>
    <cellStyle name="Moneda 4 4 48" xfId="1150"/>
    <cellStyle name="Moneda 4 4 49" xfId="1151"/>
    <cellStyle name="Moneda 4 4 5" xfId="1152"/>
    <cellStyle name="Moneda 4 4 50" xfId="1153"/>
    <cellStyle name="Moneda 4 4 51" xfId="1154"/>
    <cellStyle name="Moneda 4 4 52" xfId="1155"/>
    <cellStyle name="Moneda 4 4 53" xfId="1156"/>
    <cellStyle name="Moneda 4 4 54" xfId="1157"/>
    <cellStyle name="Moneda 4 4 55" xfId="1158"/>
    <cellStyle name="Moneda 4 4 56" xfId="1159"/>
    <cellStyle name="Moneda 4 4 57" xfId="1160"/>
    <cellStyle name="Moneda 4 4 58" xfId="1161"/>
    <cellStyle name="Moneda 4 4 59" xfId="1162"/>
    <cellStyle name="Moneda 4 4 6" xfId="1163"/>
    <cellStyle name="Moneda 4 4 60" xfId="1164"/>
    <cellStyle name="Moneda 4 4 61" xfId="1165"/>
    <cellStyle name="Moneda 4 4 62" xfId="1166"/>
    <cellStyle name="Moneda 4 4 63" xfId="1167"/>
    <cellStyle name="Moneda 4 4 64" xfId="1168"/>
    <cellStyle name="Moneda 4 4 7" xfId="1169"/>
    <cellStyle name="Moneda 4 4 8" xfId="1170"/>
    <cellStyle name="Moneda 4 4 9" xfId="1171"/>
    <cellStyle name="Moneda 4 40" xfId="1172"/>
    <cellStyle name="Moneda 4 41" xfId="1173"/>
    <cellStyle name="Moneda 4 42" xfId="1174"/>
    <cellStyle name="Moneda 4 43" xfId="1175"/>
    <cellStyle name="Moneda 4 44" xfId="1176"/>
    <cellStyle name="Moneda 4 45" xfId="1177"/>
    <cellStyle name="Moneda 4 46" xfId="1178"/>
    <cellStyle name="Moneda 4 47" xfId="1179"/>
    <cellStyle name="Moneda 4 48" xfId="1180"/>
    <cellStyle name="Moneda 4 49" xfId="1181"/>
    <cellStyle name="Moneda 4 5" xfId="1182"/>
    <cellStyle name="Moneda 4 5 10" xfId="1183"/>
    <cellStyle name="Moneda 4 5 11" xfId="1184"/>
    <cellStyle name="Moneda 4 5 12" xfId="1185"/>
    <cellStyle name="Moneda 4 5 13" xfId="1186"/>
    <cellStyle name="Moneda 4 5 14" xfId="1187"/>
    <cellStyle name="Moneda 4 5 15" xfId="1188"/>
    <cellStyle name="Moneda 4 5 16" xfId="1189"/>
    <cellStyle name="Moneda 4 5 17" xfId="1190"/>
    <cellStyle name="Moneda 4 5 18" xfId="1191"/>
    <cellStyle name="Moneda 4 5 19" xfId="1192"/>
    <cellStyle name="Moneda 4 5 2" xfId="1193"/>
    <cellStyle name="Moneda 4 5 20" xfId="1194"/>
    <cellStyle name="Moneda 4 5 21" xfId="1195"/>
    <cellStyle name="Moneda 4 5 22" xfId="1196"/>
    <cellStyle name="Moneda 4 5 23" xfId="1197"/>
    <cellStyle name="Moneda 4 5 24" xfId="1198"/>
    <cellStyle name="Moneda 4 5 25" xfId="1199"/>
    <cellStyle name="Moneda 4 5 26" xfId="1200"/>
    <cellStyle name="Moneda 4 5 27" xfId="1201"/>
    <cellStyle name="Moneda 4 5 28" xfId="1202"/>
    <cellStyle name="Moneda 4 5 29" xfId="1203"/>
    <cellStyle name="Moneda 4 5 3" xfId="1204"/>
    <cellStyle name="Moneda 4 5 30" xfId="1205"/>
    <cellStyle name="Moneda 4 5 31" xfId="1206"/>
    <cellStyle name="Moneda 4 5 32" xfId="1207"/>
    <cellStyle name="Moneda 4 5 4" xfId="1208"/>
    <cellStyle name="Moneda 4 5 5" xfId="1209"/>
    <cellStyle name="Moneda 4 5 6" xfId="1210"/>
    <cellStyle name="Moneda 4 5 7" xfId="1211"/>
    <cellStyle name="Moneda 4 5 8" xfId="1212"/>
    <cellStyle name="Moneda 4 5 9" xfId="1213"/>
    <cellStyle name="Moneda 4 50" xfId="1214"/>
    <cellStyle name="Moneda 4 51" xfId="1215"/>
    <cellStyle name="Moneda 4 52" xfId="1216"/>
    <cellStyle name="Moneda 4 53" xfId="1217"/>
    <cellStyle name="Moneda 4 54" xfId="1218"/>
    <cellStyle name="Moneda 4 55" xfId="1219"/>
    <cellStyle name="Moneda 4 56" xfId="1220"/>
    <cellStyle name="Moneda 4 57" xfId="1221"/>
    <cellStyle name="Moneda 4 58" xfId="1222"/>
    <cellStyle name="Moneda 4 59" xfId="1223"/>
    <cellStyle name="Moneda 4 6" xfId="1224"/>
    <cellStyle name="Moneda 4 60" xfId="1225"/>
    <cellStyle name="Moneda 4 61" xfId="1226"/>
    <cellStyle name="Moneda 4 62" xfId="1227"/>
    <cellStyle name="Moneda 4 63" xfId="1228"/>
    <cellStyle name="Moneda 4 64" xfId="1229"/>
    <cellStyle name="Moneda 4 65" xfId="1230"/>
    <cellStyle name="Moneda 4 66" xfId="1231"/>
    <cellStyle name="Moneda 4 67" xfId="1232"/>
    <cellStyle name="Moneda 4 7" xfId="1233"/>
    <cellStyle name="Moneda 4 8" xfId="1234"/>
    <cellStyle name="Moneda 4 9" xfId="1235"/>
    <cellStyle name="Moneda 5" xfId="1236"/>
    <cellStyle name="Neutral" xfId="1237"/>
    <cellStyle name="Normal 10" xfId="1238"/>
    <cellStyle name="Normal 11" xfId="1239"/>
    <cellStyle name="Normal 11 2" xfId="1240"/>
    <cellStyle name="Normal 12" xfId="1241"/>
    <cellStyle name="Normal 13" xfId="1242"/>
    <cellStyle name="Normal 14" xfId="1243"/>
    <cellStyle name="Normal 15" xfId="1244"/>
    <cellStyle name="Normal 16" xfId="1245"/>
    <cellStyle name="Normal 17" xfId="1246"/>
    <cellStyle name="Normal 18" xfId="1247"/>
    <cellStyle name="Normal 19" xfId="1248"/>
    <cellStyle name="Normal 2" xfId="1249"/>
    <cellStyle name="Normal 2 10" xfId="1250"/>
    <cellStyle name="Normal 2 11" xfId="1251"/>
    <cellStyle name="Normal 2 12" xfId="1252"/>
    <cellStyle name="Normal 2 13" xfId="1253"/>
    <cellStyle name="Normal 2 14" xfId="1254"/>
    <cellStyle name="Normal 2 15" xfId="1255"/>
    <cellStyle name="Normal 2 16" xfId="1256"/>
    <cellStyle name="Normal 2 17" xfId="1257"/>
    <cellStyle name="Normal 2 18" xfId="1258"/>
    <cellStyle name="Normal 2 19" xfId="1259"/>
    <cellStyle name="Normal 2 2" xfId="1260"/>
    <cellStyle name="Normal 2 2 10" xfId="1261"/>
    <cellStyle name="Normal 2 2 11" xfId="1262"/>
    <cellStyle name="Normal 2 2 12" xfId="1263"/>
    <cellStyle name="Normal 2 2 13" xfId="1264"/>
    <cellStyle name="Normal 2 2 14" xfId="1265"/>
    <cellStyle name="Normal 2 2 15" xfId="1266"/>
    <cellStyle name="Normal 2 2 16" xfId="1267"/>
    <cellStyle name="Normal 2 2 17" xfId="1268"/>
    <cellStyle name="Normal 2 2 18" xfId="1269"/>
    <cellStyle name="Normal 2 2 19" xfId="1270"/>
    <cellStyle name="Normal 2 2 2" xfId="1271"/>
    <cellStyle name="Normal 2 2 20" xfId="1272"/>
    <cellStyle name="Normal 2 2 21" xfId="1273"/>
    <cellStyle name="Normal 2 2 22" xfId="1274"/>
    <cellStyle name="Normal 2 2 23" xfId="1275"/>
    <cellStyle name="Normal 2 2 24" xfId="1276"/>
    <cellStyle name="Normal 2 2 25" xfId="1277"/>
    <cellStyle name="Normal 2 2 26" xfId="1278"/>
    <cellStyle name="Normal 2 2 27" xfId="1279"/>
    <cellStyle name="Normal 2 2 28" xfId="1280"/>
    <cellStyle name="Normal 2 2 29" xfId="1281"/>
    <cellStyle name="Normal 2 2 3" xfId="1282"/>
    <cellStyle name="Normal 2 2 30" xfId="1283"/>
    <cellStyle name="Normal 2 2 31" xfId="1284"/>
    <cellStyle name="Normal 2 2 32" xfId="1285"/>
    <cellStyle name="Normal 2 2 33" xfId="1286"/>
    <cellStyle name="Normal 2 2 34" xfId="1287"/>
    <cellStyle name="Normal 2 2 35" xfId="1288"/>
    <cellStyle name="Normal 2 2 36" xfId="1289"/>
    <cellStyle name="Normal 2 2 37" xfId="1290"/>
    <cellStyle name="Normal 2 2 38" xfId="1291"/>
    <cellStyle name="Normal 2 2 39" xfId="1292"/>
    <cellStyle name="Normal 2 2 4" xfId="1293"/>
    <cellStyle name="Normal 2 2 40" xfId="1294"/>
    <cellStyle name="Normal 2 2 41" xfId="1295"/>
    <cellStyle name="Normal 2 2 42" xfId="1296"/>
    <cellStyle name="Normal 2 2 43" xfId="1297"/>
    <cellStyle name="Normal 2 2 44" xfId="1298"/>
    <cellStyle name="Normal 2 2 45" xfId="1299"/>
    <cellStyle name="Normal 2 2 46" xfId="1300"/>
    <cellStyle name="Normal 2 2 47" xfId="1301"/>
    <cellStyle name="Normal 2 2 48" xfId="1302"/>
    <cellStyle name="Normal 2 2 49" xfId="1303"/>
    <cellStyle name="Normal 2 2 5" xfId="1304"/>
    <cellStyle name="Normal 2 2 50" xfId="1305"/>
    <cellStyle name="Normal 2 2 51" xfId="1306"/>
    <cellStyle name="Normal 2 2 52" xfId="1307"/>
    <cellStyle name="Normal 2 2 53" xfId="1308"/>
    <cellStyle name="Normal 2 2 54" xfId="1309"/>
    <cellStyle name="Normal 2 2 55" xfId="1310"/>
    <cellStyle name="Normal 2 2 56" xfId="1311"/>
    <cellStyle name="Normal 2 2 57" xfId="1312"/>
    <cellStyle name="Normal 2 2 58" xfId="1313"/>
    <cellStyle name="Normal 2 2 59" xfId="1314"/>
    <cellStyle name="Normal 2 2 6" xfId="1315"/>
    <cellStyle name="Normal 2 2 60" xfId="1316"/>
    <cellStyle name="Normal 2 2 61" xfId="1317"/>
    <cellStyle name="Normal 2 2 62" xfId="1318"/>
    <cellStyle name="Normal 2 2 63" xfId="1319"/>
    <cellStyle name="Normal 2 2 64" xfId="1320"/>
    <cellStyle name="Normal 2 2 7" xfId="1321"/>
    <cellStyle name="Normal 2 2 8" xfId="1322"/>
    <cellStyle name="Normal 2 2 9" xfId="1323"/>
    <cellStyle name="Normal 2 20" xfId="1324"/>
    <cellStyle name="Normal 2 21" xfId="1325"/>
    <cellStyle name="Normal 2 22" xfId="1326"/>
    <cellStyle name="Normal 2 23" xfId="1327"/>
    <cellStyle name="Normal 2 24" xfId="1328"/>
    <cellStyle name="Normal 2 25" xfId="1329"/>
    <cellStyle name="Normal 2 26" xfId="1330"/>
    <cellStyle name="Normal 2 27" xfId="1331"/>
    <cellStyle name="Normal 2 28" xfId="1332"/>
    <cellStyle name="Normal 2 29" xfId="1333"/>
    <cellStyle name="Normal 2 3" xfId="1334"/>
    <cellStyle name="Normal 2 3 2" xfId="1335"/>
    <cellStyle name="Normal 2 30" xfId="1336"/>
    <cellStyle name="Normal 2 31" xfId="1337"/>
    <cellStyle name="Normal 2 32" xfId="1338"/>
    <cellStyle name="Normal 2 33" xfId="1339"/>
    <cellStyle name="Normal 2 34" xfId="1340"/>
    <cellStyle name="Normal 2 35" xfId="1341"/>
    <cellStyle name="Normal 2 36" xfId="1342"/>
    <cellStyle name="Normal 2 37" xfId="1343"/>
    <cellStyle name="Normal 2 38" xfId="1344"/>
    <cellStyle name="Normal 2 39" xfId="1345"/>
    <cellStyle name="Normal 2 4" xfId="1346"/>
    <cellStyle name="Normal 2 4 2" xfId="1347"/>
    <cellStyle name="Normal 2 40" xfId="1348"/>
    <cellStyle name="Normal 2 41" xfId="1349"/>
    <cellStyle name="Normal 2 42" xfId="1350"/>
    <cellStyle name="Normal 2 43" xfId="1351"/>
    <cellStyle name="Normal 2 44" xfId="1352"/>
    <cellStyle name="Normal 2 45" xfId="1353"/>
    <cellStyle name="Normal 2 46" xfId="1354"/>
    <cellStyle name="Normal 2 47" xfId="1355"/>
    <cellStyle name="Normal 2 48" xfId="1356"/>
    <cellStyle name="Normal 2 49" xfId="1357"/>
    <cellStyle name="Normal 2 5" xfId="1358"/>
    <cellStyle name="Normal 2 50" xfId="1359"/>
    <cellStyle name="Normal 2 51" xfId="1360"/>
    <cellStyle name="Normal 2 52" xfId="1361"/>
    <cellStyle name="Normal 2 53" xfId="1362"/>
    <cellStyle name="Normal 2 54" xfId="1363"/>
    <cellStyle name="Normal 2 55" xfId="1364"/>
    <cellStyle name="Normal 2 56" xfId="1365"/>
    <cellStyle name="Normal 2 57" xfId="1366"/>
    <cellStyle name="Normal 2 58" xfId="1367"/>
    <cellStyle name="Normal 2 59" xfId="1368"/>
    <cellStyle name="Normal 2 6" xfId="1369"/>
    <cellStyle name="Normal 2 60" xfId="1370"/>
    <cellStyle name="Normal 2 61" xfId="1371"/>
    <cellStyle name="Normal 2 62" xfId="1372"/>
    <cellStyle name="Normal 2 63" xfId="1373"/>
    <cellStyle name="Normal 2 64" xfId="1374"/>
    <cellStyle name="Normal 2 65" xfId="1375"/>
    <cellStyle name="Normal 2 66" xfId="1376"/>
    <cellStyle name="Normal 2 67" xfId="1377"/>
    <cellStyle name="Normal 2 7" xfId="1378"/>
    <cellStyle name="Normal 2 8" xfId="1379"/>
    <cellStyle name="Normal 2 9" xfId="1380"/>
    <cellStyle name="Normal 2_FORMATOS 1 A 8 METROVIVIENDA 2009" xfId="1381"/>
    <cellStyle name="Normal 20" xfId="1382"/>
    <cellStyle name="Normal 21" xfId="1383"/>
    <cellStyle name="Normal 22" xfId="1384"/>
    <cellStyle name="Normal 23" xfId="1385"/>
    <cellStyle name="Normal 24" xfId="1386"/>
    <cellStyle name="Normal 25" xfId="1387"/>
    <cellStyle name="Normal 26" xfId="1388"/>
    <cellStyle name="Normal 27" xfId="1389"/>
    <cellStyle name="Normal 28" xfId="1390"/>
    <cellStyle name="Normal 29" xfId="1391"/>
    <cellStyle name="Normal 3" xfId="1392"/>
    <cellStyle name="Normal 3 10" xfId="1393"/>
    <cellStyle name="Normal 3 11" xfId="1394"/>
    <cellStyle name="Normal 3 12" xfId="1395"/>
    <cellStyle name="Normal 3 13" xfId="1396"/>
    <cellStyle name="Normal 3 14" xfId="1397"/>
    <cellStyle name="Normal 3 15" xfId="1398"/>
    <cellStyle name="Normal 3 16" xfId="1399"/>
    <cellStyle name="Normal 3 17" xfId="1400"/>
    <cellStyle name="Normal 3 18" xfId="1401"/>
    <cellStyle name="Normal 3 19" xfId="1402"/>
    <cellStyle name="Normal 3 2" xfId="1403"/>
    <cellStyle name="Normal 3 20" xfId="1404"/>
    <cellStyle name="Normal 3 21" xfId="1405"/>
    <cellStyle name="Normal 3 22" xfId="1406"/>
    <cellStyle name="Normal 3 23" xfId="1407"/>
    <cellStyle name="Normal 3 24" xfId="1408"/>
    <cellStyle name="Normal 3 25" xfId="1409"/>
    <cellStyle name="Normal 3 26" xfId="1410"/>
    <cellStyle name="Normal 3 27" xfId="1411"/>
    <cellStyle name="Normal 3 28" xfId="1412"/>
    <cellStyle name="Normal 3 29" xfId="1413"/>
    <cellStyle name="Normal 3 3" xfId="1414"/>
    <cellStyle name="Normal 3 30" xfId="1415"/>
    <cellStyle name="Normal 3 31" xfId="1416"/>
    <cellStyle name="Normal 3 32" xfId="1417"/>
    <cellStyle name="Normal 3 33" xfId="1418"/>
    <cellStyle name="Normal 3 34" xfId="1419"/>
    <cellStyle name="Normal 3 35" xfId="1420"/>
    <cellStyle name="Normal 3 36" xfId="1421"/>
    <cellStyle name="Normal 3 37" xfId="1422"/>
    <cellStyle name="Normal 3 38" xfId="1423"/>
    <cellStyle name="Normal 3 39" xfId="1424"/>
    <cellStyle name="Normal 3 4" xfId="1425"/>
    <cellStyle name="Normal 3 40" xfId="1426"/>
    <cellStyle name="Normal 3 41" xfId="1427"/>
    <cellStyle name="Normal 3 42" xfId="1428"/>
    <cellStyle name="Normal 3 43" xfId="1429"/>
    <cellStyle name="Normal 3 44" xfId="1430"/>
    <cellStyle name="Normal 3 45" xfId="1431"/>
    <cellStyle name="Normal 3 46" xfId="1432"/>
    <cellStyle name="Normal 3 47" xfId="1433"/>
    <cellStyle name="Normal 3 48" xfId="1434"/>
    <cellStyle name="Normal 3 49" xfId="1435"/>
    <cellStyle name="Normal 3 5" xfId="1436"/>
    <cellStyle name="Normal 3 50" xfId="1437"/>
    <cellStyle name="Normal 3 51" xfId="1438"/>
    <cellStyle name="Normal 3 52" xfId="1439"/>
    <cellStyle name="Normal 3 53" xfId="1440"/>
    <cellStyle name="Normal 3 54" xfId="1441"/>
    <cellStyle name="Normal 3 55" xfId="1442"/>
    <cellStyle name="Normal 3 56" xfId="1443"/>
    <cellStyle name="Normal 3 57" xfId="1444"/>
    <cellStyle name="Normal 3 58" xfId="1445"/>
    <cellStyle name="Normal 3 59" xfId="1446"/>
    <cellStyle name="Normal 3 6" xfId="1447"/>
    <cellStyle name="Normal 3 60" xfId="1448"/>
    <cellStyle name="Normal 3 61" xfId="1449"/>
    <cellStyle name="Normal 3 62" xfId="1450"/>
    <cellStyle name="Normal 3 63" xfId="1451"/>
    <cellStyle name="Normal 3 64" xfId="1452"/>
    <cellStyle name="Normal 3 65" xfId="1453"/>
    <cellStyle name="Normal 3 66" xfId="1454"/>
    <cellStyle name="Normal 3 67" xfId="1455"/>
    <cellStyle name="Normal 3 68" xfId="1456"/>
    <cellStyle name="Normal 3 69" xfId="1457"/>
    <cellStyle name="Normal 3 7" xfId="1458"/>
    <cellStyle name="Normal 3 70" xfId="1459"/>
    <cellStyle name="Normal 3 71" xfId="1460"/>
    <cellStyle name="Normal 3 72" xfId="1461"/>
    <cellStyle name="Normal 3 73" xfId="1462"/>
    <cellStyle name="Normal 3 74" xfId="1463"/>
    <cellStyle name="Normal 3 75" xfId="1464"/>
    <cellStyle name="Normal 3 8" xfId="1465"/>
    <cellStyle name="Normal 3 9" xfId="1466"/>
    <cellStyle name="Normal 30" xfId="1467"/>
    <cellStyle name="Normal 31" xfId="1468"/>
    <cellStyle name="Normal 32" xfId="1469"/>
    <cellStyle name="Normal 33" xfId="1470"/>
    <cellStyle name="Normal 34" xfId="1471"/>
    <cellStyle name="Normal 35" xfId="1472"/>
    <cellStyle name="Normal 36" xfId="1473"/>
    <cellStyle name="Normal 37" xfId="1474"/>
    <cellStyle name="Normal 38" xfId="1475"/>
    <cellStyle name="Normal 39" xfId="1476"/>
    <cellStyle name="Normal 4" xfId="1477"/>
    <cellStyle name="Normal 4 2" xfId="1478"/>
    <cellStyle name="Normal 4 3" xfId="1479"/>
    <cellStyle name="Normal 40" xfId="1480"/>
    <cellStyle name="Normal 41" xfId="1481"/>
    <cellStyle name="Normal 42" xfId="1482"/>
    <cellStyle name="Normal 43" xfId="1483"/>
    <cellStyle name="Normal 44" xfId="1484"/>
    <cellStyle name="Normal 44 10" xfId="1485"/>
    <cellStyle name="Normal 44 11" xfId="1486"/>
    <cellStyle name="Normal 44 12" xfId="1487"/>
    <cellStyle name="Normal 44 13" xfId="1488"/>
    <cellStyle name="Normal 44 14" xfId="1489"/>
    <cellStyle name="Normal 44 15" xfId="1490"/>
    <cellStyle name="Normal 44 16" xfId="1491"/>
    <cellStyle name="Normal 44 17" xfId="1492"/>
    <cellStyle name="Normal 44 18" xfId="1493"/>
    <cellStyle name="Normal 44 19" xfId="1494"/>
    <cellStyle name="Normal 44 2" xfId="1495"/>
    <cellStyle name="Normal 44 20" xfId="1496"/>
    <cellStyle name="Normal 44 21" xfId="1497"/>
    <cellStyle name="Normal 44 22" xfId="1498"/>
    <cellStyle name="Normal 44 23" xfId="1499"/>
    <cellStyle name="Normal 44 24" xfId="1500"/>
    <cellStyle name="Normal 44 25" xfId="1501"/>
    <cellStyle name="Normal 44 26" xfId="1502"/>
    <cellStyle name="Normal 44 27" xfId="1503"/>
    <cellStyle name="Normal 44 28" xfId="1504"/>
    <cellStyle name="Normal 44 29" xfId="1505"/>
    <cellStyle name="Normal 44 3" xfId="1506"/>
    <cellStyle name="Normal 44 30" xfId="1507"/>
    <cellStyle name="Normal 44 31" xfId="1508"/>
    <cellStyle name="Normal 44 32" xfId="1509"/>
    <cellStyle name="Normal 44 33" xfId="1510"/>
    <cellStyle name="Normal 44 34" xfId="1511"/>
    <cellStyle name="Normal 44 35" xfId="1512"/>
    <cellStyle name="Normal 44 36" xfId="1513"/>
    <cellStyle name="Normal 44 37" xfId="1514"/>
    <cellStyle name="Normal 44 38" xfId="1515"/>
    <cellStyle name="Normal 44 39" xfId="1516"/>
    <cellStyle name="Normal 44 4" xfId="1517"/>
    <cellStyle name="Normal 44 40" xfId="1518"/>
    <cellStyle name="Normal 44 41" xfId="1519"/>
    <cellStyle name="Normal 44 42" xfId="1520"/>
    <cellStyle name="Normal 44 43" xfId="1521"/>
    <cellStyle name="Normal 44 44" xfId="1522"/>
    <cellStyle name="Normal 44 45" xfId="1523"/>
    <cellStyle name="Normal 44 46" xfId="1524"/>
    <cellStyle name="Normal 44 47" xfId="1525"/>
    <cellStyle name="Normal 44 48" xfId="1526"/>
    <cellStyle name="Normal 44 49" xfId="1527"/>
    <cellStyle name="Normal 44 5" xfId="1528"/>
    <cellStyle name="Normal 44 50" xfId="1529"/>
    <cellStyle name="Normal 44 51" xfId="1530"/>
    <cellStyle name="Normal 44 52" xfId="1531"/>
    <cellStyle name="Normal 44 53" xfId="1532"/>
    <cellStyle name="Normal 44 54" xfId="1533"/>
    <cellStyle name="Normal 44 55" xfId="1534"/>
    <cellStyle name="Normal 44 56" xfId="1535"/>
    <cellStyle name="Normal 44 57" xfId="1536"/>
    <cellStyle name="Normal 44 58" xfId="1537"/>
    <cellStyle name="Normal 44 59" xfId="1538"/>
    <cellStyle name="Normal 44 6" xfId="1539"/>
    <cellStyle name="Normal 44 60" xfId="1540"/>
    <cellStyle name="Normal 44 61" xfId="1541"/>
    <cellStyle name="Normal 44 62" xfId="1542"/>
    <cellStyle name="Normal 44 63" xfId="1543"/>
    <cellStyle name="Normal 44 64" xfId="1544"/>
    <cellStyle name="Normal 44 65" xfId="1545"/>
    <cellStyle name="Normal 44 66" xfId="1546"/>
    <cellStyle name="Normal 44 67" xfId="1547"/>
    <cellStyle name="Normal 44 68" xfId="1548"/>
    <cellStyle name="Normal 44 69" xfId="1549"/>
    <cellStyle name="Normal 44 7" xfId="1550"/>
    <cellStyle name="Normal 44 70" xfId="1551"/>
    <cellStyle name="Normal 44 71" xfId="1552"/>
    <cellStyle name="Normal 44 72" xfId="1553"/>
    <cellStyle name="Normal 44 73" xfId="1554"/>
    <cellStyle name="Normal 44 74" xfId="1555"/>
    <cellStyle name="Normal 44 8" xfId="1556"/>
    <cellStyle name="Normal 44 9" xfId="1557"/>
    <cellStyle name="Normal 44_INFORME DE EVALUACION TECNICO PRELIMINAR AJUSTADO" xfId="1558"/>
    <cellStyle name="Normal 45" xfId="1559"/>
    <cellStyle name="Normal 46" xfId="1560"/>
    <cellStyle name="Normal 47" xfId="1561"/>
    <cellStyle name="Normal 48" xfId="1562"/>
    <cellStyle name="Normal 49" xfId="1563"/>
    <cellStyle name="Normal 5" xfId="1564"/>
    <cellStyle name="Normal 5 2" xfId="1565"/>
    <cellStyle name="Normal 54" xfId="1566"/>
    <cellStyle name="Normal 58" xfId="1567"/>
    <cellStyle name="Normal 6" xfId="1568"/>
    <cellStyle name="Normal 61" xfId="1569"/>
    <cellStyle name="Normal 62" xfId="1570"/>
    <cellStyle name="Normal 7" xfId="1571"/>
    <cellStyle name="Normal 8" xfId="1572"/>
    <cellStyle name="Normal 9" xfId="1573"/>
    <cellStyle name="Notas" xfId="1574"/>
    <cellStyle name="Percent" xfId="1575"/>
    <cellStyle name="Porcentual 2" xfId="1576"/>
    <cellStyle name="Porcentual 3" xfId="1577"/>
    <cellStyle name="Salida" xfId="1578"/>
    <cellStyle name="TableStyleLight1" xfId="1579"/>
    <cellStyle name="Texto de advertencia" xfId="1580"/>
    <cellStyle name="Texto explicativo" xfId="1581"/>
    <cellStyle name="Título" xfId="1582"/>
    <cellStyle name="Título 2" xfId="1583"/>
    <cellStyle name="Título 3" xfId="1584"/>
    <cellStyle name="Total" xfId="15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126</xdr:row>
      <xdr:rowOff>0</xdr:rowOff>
    </xdr:from>
    <xdr:ext cx="4105275" cy="2514600"/>
    <xdr:sp>
      <xdr:nvSpPr>
        <xdr:cNvPr id="1" name="AutoShape 670"/>
        <xdr:cNvSpPr>
          <a:spLocks noChangeAspect="1"/>
        </xdr:cNvSpPr>
      </xdr:nvSpPr>
      <xdr:spPr>
        <a:xfrm>
          <a:off x="0" y="182689500"/>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83</xdr:row>
      <xdr:rowOff>0</xdr:rowOff>
    </xdr:from>
    <xdr:ext cx="4105275" cy="2514600"/>
    <xdr:sp>
      <xdr:nvSpPr>
        <xdr:cNvPr id="2" name="AutoShape 670"/>
        <xdr:cNvSpPr>
          <a:spLocks noChangeAspect="1"/>
        </xdr:cNvSpPr>
      </xdr:nvSpPr>
      <xdr:spPr>
        <a:xfrm>
          <a:off x="0" y="14376082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190500</xdr:colOff>
      <xdr:row>86</xdr:row>
      <xdr:rowOff>114300</xdr:rowOff>
    </xdr:from>
    <xdr:to>
      <xdr:col>2</xdr:col>
      <xdr:colOff>2076450</xdr:colOff>
      <xdr:row>98</xdr:row>
      <xdr:rowOff>19050</xdr:rowOff>
    </xdr:to>
    <xdr:pic>
      <xdr:nvPicPr>
        <xdr:cNvPr id="3" name="Imagen 9"/>
        <xdr:cNvPicPr preferRelativeResize="1">
          <a:picLocks noChangeAspect="1"/>
        </xdr:cNvPicPr>
      </xdr:nvPicPr>
      <xdr:blipFill>
        <a:blip r:embed="rId1"/>
        <a:stretch>
          <a:fillRect/>
        </a:stretch>
      </xdr:blipFill>
      <xdr:spPr>
        <a:xfrm>
          <a:off x="190500" y="144360900"/>
          <a:ext cx="39052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90</xdr:row>
      <xdr:rowOff>0</xdr:rowOff>
    </xdr:from>
    <xdr:ext cx="4105275" cy="2514600"/>
    <xdr:sp>
      <xdr:nvSpPr>
        <xdr:cNvPr id="1" name="AutoShape 670"/>
        <xdr:cNvSpPr>
          <a:spLocks noChangeAspect="1"/>
        </xdr:cNvSpPr>
      </xdr:nvSpPr>
      <xdr:spPr>
        <a:xfrm>
          <a:off x="0" y="102946200"/>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70</xdr:row>
      <xdr:rowOff>0</xdr:rowOff>
    </xdr:from>
    <xdr:ext cx="4105275" cy="4762500"/>
    <xdr:sp>
      <xdr:nvSpPr>
        <xdr:cNvPr id="1" name="AutoShape 670"/>
        <xdr:cNvSpPr>
          <a:spLocks noChangeAspect="1"/>
        </xdr:cNvSpPr>
      </xdr:nvSpPr>
      <xdr:spPr>
        <a:xfrm>
          <a:off x="0" y="92783025"/>
          <a:ext cx="4105275" cy="4762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71</xdr:row>
      <xdr:rowOff>0</xdr:rowOff>
    </xdr:from>
    <xdr:ext cx="4105275" cy="2514600"/>
    <xdr:sp>
      <xdr:nvSpPr>
        <xdr:cNvPr id="2" name="AutoShape 670"/>
        <xdr:cNvSpPr>
          <a:spLocks noChangeAspect="1"/>
        </xdr:cNvSpPr>
      </xdr:nvSpPr>
      <xdr:spPr>
        <a:xfrm>
          <a:off x="0" y="9306877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79</xdr:row>
      <xdr:rowOff>0</xdr:rowOff>
    </xdr:from>
    <xdr:ext cx="4105275" cy="2514600"/>
    <xdr:sp>
      <xdr:nvSpPr>
        <xdr:cNvPr id="1" name="AutoShape 670"/>
        <xdr:cNvSpPr>
          <a:spLocks noChangeAspect="1"/>
        </xdr:cNvSpPr>
      </xdr:nvSpPr>
      <xdr:spPr>
        <a:xfrm>
          <a:off x="0" y="93754575"/>
          <a:ext cx="4105275"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1\client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clientes\Documents%20and%20Settings\glijer\Configuraci&#243;n%20local\Archivos%20temporales%20de%20Internet\OLK21DE\CUADRO%20RESUMEN%20-%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RESUMEN TASA UNICA"/>
      <sheetName val="RIESGOS"/>
      <sheetName val="COBERTURAS"/>
      <sheetName val="CUADRO RESUMEN"/>
      <sheetName val="Info"/>
      <sheetName val="P Y G FINANCIERO"/>
      <sheetName val="Rea"/>
      <sheetName val="P&amp;G"/>
      <sheetName val="% Pérdida"/>
    </sheetNames>
    <sheetDataSet>
      <sheetData sheetId="4">
        <row r="13">
          <cell r="L13" t="str">
            <v>-  TERREMOTO, TEMBLOR, ERUPCIÓN VOLCANICA, MAREMOTO, TSUNAMI:  1% SOBRE DE LA PERDIDA, SIN MINIMO</v>
          </cell>
        </row>
        <row r="14">
          <cell r="L14" t="str">
            <v>- AMCCoPH AMIT (INCLUYENDO SABOTAJE Y TERRORISMO): 1% SOBRE EL VALOR DE LA PERDIDA, SIN MINIMO</v>
          </cell>
        </row>
        <row r="15">
          <cell r="L15" t="str">
            <v>- HURTO Y HURTO CALIFICADO PARA CUALQUIER BIEN: SIN DEDUCIBLE</v>
          </cell>
        </row>
        <row r="16">
          <cell r="L16" t="str">
            <v>- DAÑO INTERNO EN EQUIPOS ELECTRICOS Y ELECTRONICOS: SIN DEDUCIBLE </v>
          </cell>
        </row>
        <row r="18">
          <cell r="L18" t="str">
            <v>- DEMAS EVENTOS: SIN DEDUCIBLE</v>
          </cell>
        </row>
        <row r="24">
          <cell r="L24" t="str">
            <v>- TODO DAÑO O PERDIDA DE CELULARES, AVANTELES, BEEPERS, RADIOTELEFONOS Y DEMAS EQUIPOS PORTATILES DE COMUNICACIÓN, CUALQUIERA SEA SU TECNOLOGIA: SIN DEDUCIBLE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C9" sqref="C9"/>
    </sheetView>
  </sheetViews>
  <sheetFormatPr defaultColWidth="11.421875" defaultRowHeight="12.75"/>
  <cols>
    <col min="1" max="1" width="48.57421875" style="78" customWidth="1"/>
    <col min="2" max="3" width="30.28125" style="78" customWidth="1"/>
    <col min="4" max="4" width="23.140625" style="78" customWidth="1"/>
    <col min="5" max="16384" width="11.421875" style="78" customWidth="1"/>
  </cols>
  <sheetData>
    <row r="1" spans="1:4" ht="63.75" customHeight="1" thickBot="1">
      <c r="A1" s="239" t="s">
        <v>155</v>
      </c>
      <c r="B1" s="240"/>
      <c r="C1" s="240"/>
      <c r="D1" s="241"/>
    </row>
    <row r="2" spans="1:4" ht="13.5" thickBot="1">
      <c r="A2" s="145"/>
      <c r="B2" s="146"/>
      <c r="C2" s="146"/>
      <c r="D2" s="147"/>
    </row>
    <row r="3" spans="1:4" s="128" customFormat="1" ht="36.75" customHeight="1">
      <c r="A3" s="142" t="s">
        <v>126</v>
      </c>
      <c r="B3" s="242" t="s">
        <v>156</v>
      </c>
      <c r="C3" s="242"/>
      <c r="D3" s="243"/>
    </row>
    <row r="4" spans="1:4" s="128" customFormat="1" ht="83.25" customHeight="1">
      <c r="A4" s="143" t="s">
        <v>127</v>
      </c>
      <c r="B4" s="244" t="s">
        <v>157</v>
      </c>
      <c r="C4" s="244"/>
      <c r="D4" s="245"/>
    </row>
    <row r="5" spans="1:4" s="128" customFormat="1" ht="36" customHeight="1">
      <c r="A5" s="143" t="s">
        <v>63</v>
      </c>
      <c r="B5" s="244" t="s">
        <v>158</v>
      </c>
      <c r="C5" s="244"/>
      <c r="D5" s="245"/>
    </row>
    <row r="6" spans="1:4" s="128" customFormat="1" ht="36" customHeight="1" thickBot="1">
      <c r="A6" s="144" t="s">
        <v>128</v>
      </c>
      <c r="B6" s="256" t="s">
        <v>159</v>
      </c>
      <c r="C6" s="256"/>
      <c r="D6" s="257"/>
    </row>
    <row r="7" spans="1:4" ht="13.5" thickBot="1">
      <c r="A7" s="134"/>
      <c r="B7" s="134"/>
      <c r="C7" s="134"/>
      <c r="D7" s="134"/>
    </row>
    <row r="8" spans="1:4" ht="30.75" customHeight="1" thickBot="1">
      <c r="A8" s="258" t="s">
        <v>118</v>
      </c>
      <c r="B8" s="259"/>
      <c r="C8" s="259"/>
      <c r="D8" s="260"/>
    </row>
    <row r="9" spans="1:4" ht="53.25" customHeight="1" thickBot="1">
      <c r="A9" s="149" t="s">
        <v>119</v>
      </c>
      <c r="B9" s="237" t="s">
        <v>63</v>
      </c>
      <c r="C9" s="152" t="s">
        <v>145</v>
      </c>
      <c r="D9" s="153" t="s">
        <v>120</v>
      </c>
    </row>
    <row r="10" spans="1:4" s="128" customFormat="1" ht="37.5" customHeight="1">
      <c r="A10" s="151" t="s">
        <v>680</v>
      </c>
      <c r="B10" s="238"/>
      <c r="C10" s="154">
        <f>+'10. TOTAL PRIMAS Y PUNTAJES'!C13</f>
        <v>23863732.391232874</v>
      </c>
      <c r="D10" s="130" t="s">
        <v>121</v>
      </c>
    </row>
    <row r="11" spans="1:4" ht="13.5" thickBot="1">
      <c r="A11" s="131"/>
      <c r="B11" s="132"/>
      <c r="C11" s="133"/>
      <c r="D11" s="134"/>
    </row>
    <row r="12" spans="1:4" ht="34.5" customHeight="1" thickBot="1">
      <c r="A12" s="246" t="s">
        <v>132</v>
      </c>
      <c r="B12" s="247"/>
      <c r="C12" s="247"/>
      <c r="D12" s="248"/>
    </row>
    <row r="13" spans="1:4" ht="45" customHeight="1" thickBot="1">
      <c r="A13" s="135" t="s">
        <v>119</v>
      </c>
      <c r="B13" s="249" t="s">
        <v>129</v>
      </c>
      <c r="C13" s="250"/>
      <c r="D13" s="129" t="s">
        <v>122</v>
      </c>
    </row>
    <row r="14" spans="1:4" s="128" customFormat="1" ht="35.25" customHeight="1">
      <c r="A14" s="136" t="str">
        <f>+A10</f>
        <v>LA PREVISORA S.A. COMPAÑÍA DE SEGUROS</v>
      </c>
      <c r="B14" s="251">
        <f>+'10. TOTAL PRIMAS Y PUNTAJES'!D12</f>
        <v>393.03333333333336</v>
      </c>
      <c r="C14" s="252"/>
      <c r="D14" s="137">
        <f>+B14</f>
        <v>393.03333333333336</v>
      </c>
    </row>
    <row r="15" spans="1:4" ht="13.5" thickBot="1">
      <c r="A15" s="128"/>
      <c r="B15" s="128"/>
      <c r="C15" s="128"/>
      <c r="D15" s="128"/>
    </row>
    <row r="16" spans="1:4" ht="24.75" customHeight="1" thickBot="1">
      <c r="A16" s="246" t="s">
        <v>123</v>
      </c>
      <c r="B16" s="247"/>
      <c r="C16" s="247"/>
      <c r="D16" s="248"/>
    </row>
    <row r="17" spans="1:7" s="128" customFormat="1" ht="57" customHeight="1" thickBot="1">
      <c r="A17" s="253"/>
      <c r="B17" s="254"/>
      <c r="C17" s="254"/>
      <c r="D17" s="255"/>
      <c r="E17" s="148"/>
      <c r="F17" s="148"/>
      <c r="G17" s="148"/>
    </row>
    <row r="18" s="140" customFormat="1" ht="12.75">
      <c r="A18" s="150" t="str">
        <f>+A1</f>
        <v>UNIDAD ADMINISTRATIVA ESPECIAL
DIRECCIÓN NACIONAL DE DERECHO DE AUTOR</v>
      </c>
    </row>
    <row r="19" s="140" customFormat="1" ht="12.75">
      <c r="A19" s="140" t="s">
        <v>131</v>
      </c>
    </row>
    <row r="20" s="140" customFormat="1" ht="12.75"/>
    <row r="21" s="140" customFormat="1" ht="12.75"/>
    <row r="22" s="140" customFormat="1" ht="12.75"/>
    <row r="23" s="140" customFormat="1" ht="12.75"/>
    <row r="24" spans="1:3" s="140" customFormat="1" ht="25.5">
      <c r="A24" s="490" t="s">
        <v>709</v>
      </c>
      <c r="B24" s="491" t="s">
        <v>710</v>
      </c>
      <c r="C24" s="491"/>
    </row>
    <row r="25" spans="1:3" s="140" customFormat="1" ht="12.75">
      <c r="A25" s="492"/>
      <c r="B25" s="492"/>
      <c r="C25" s="493"/>
    </row>
    <row r="26" spans="1:3" s="140" customFormat="1" ht="12.75">
      <c r="A26" s="492"/>
      <c r="B26" s="492"/>
      <c r="C26" s="493"/>
    </row>
    <row r="27" spans="1:3" s="140" customFormat="1" ht="12.75">
      <c r="A27" s="492"/>
      <c r="B27" s="492"/>
      <c r="C27" s="493"/>
    </row>
    <row r="28" spans="1:3" s="140" customFormat="1" ht="12.75">
      <c r="A28" s="492"/>
      <c r="B28" s="492"/>
      <c r="C28" s="493"/>
    </row>
    <row r="29" spans="1:3" s="140" customFormat="1" ht="25.5">
      <c r="A29" s="490" t="s">
        <v>711</v>
      </c>
      <c r="B29" s="491" t="s">
        <v>712</v>
      </c>
      <c r="C29" s="491"/>
    </row>
    <row r="30" spans="1:3" s="140" customFormat="1" ht="12.75">
      <c r="A30" s="492"/>
      <c r="B30" s="494"/>
      <c r="C30" s="493"/>
    </row>
    <row r="31" spans="1:3" s="140" customFormat="1" ht="12.75">
      <c r="A31" s="492"/>
      <c r="B31" s="494"/>
      <c r="C31" s="493"/>
    </row>
    <row r="32" spans="1:3" s="140" customFormat="1" ht="12.75">
      <c r="A32" s="492"/>
      <c r="B32" s="494"/>
      <c r="C32" s="493"/>
    </row>
    <row r="33" spans="1:3" s="140" customFormat="1" ht="12.75">
      <c r="A33" s="492"/>
      <c r="B33" s="494"/>
      <c r="C33" s="493"/>
    </row>
    <row r="34" spans="1:2" s="140" customFormat="1" ht="28.5" customHeight="1">
      <c r="A34" s="491" t="s">
        <v>713</v>
      </c>
      <c r="B34" s="491"/>
    </row>
    <row r="35" s="140" customFormat="1" ht="12.75"/>
    <row r="36" s="140" customFormat="1" ht="12.75"/>
    <row r="37" s="140" customFormat="1" ht="12.75"/>
    <row r="38" s="140" customFormat="1" ht="12.75"/>
    <row r="39" spans="1:2" s="140" customFormat="1" ht="12.75">
      <c r="A39" s="138"/>
      <c r="B39" s="139"/>
    </row>
    <row r="40" spans="1:3" s="140" customFormat="1" ht="12.75">
      <c r="A40" s="150" t="s">
        <v>124</v>
      </c>
      <c r="C40" s="141"/>
    </row>
    <row r="41" spans="1:3" s="140" customFormat="1" ht="12.75">
      <c r="A41" s="140" t="s">
        <v>130</v>
      </c>
      <c r="C41" s="141"/>
    </row>
  </sheetData>
  <sheetProtection/>
  <mergeCells count="14">
    <mergeCell ref="B29:C29"/>
    <mergeCell ref="A34:B34"/>
    <mergeCell ref="A17:D17"/>
    <mergeCell ref="A16:D16"/>
    <mergeCell ref="B5:D5"/>
    <mergeCell ref="B6:D6"/>
    <mergeCell ref="A8:D8"/>
    <mergeCell ref="B24:C24"/>
    <mergeCell ref="A1:D1"/>
    <mergeCell ref="B3:D3"/>
    <mergeCell ref="B4:D4"/>
    <mergeCell ref="A12:D12"/>
    <mergeCell ref="B13:C13"/>
    <mergeCell ref="B14:C14"/>
  </mergeCells>
  <printOptions horizontalCentered="1"/>
  <pageMargins left="0" right="0" top="0.7874015748031497" bottom="0.7874015748031497" header="0" footer="0"/>
  <pageSetup horizontalDpi="600" verticalDpi="600" orientation="portrait" scale="75" r:id="rId1"/>
  <headerFooter scaleWithDoc="0" alignWithMargins="0">
    <oddFooter>&amp;C&amp;A&amp;RPágina &amp;P</oddFooter>
  </headerFooter>
</worksheet>
</file>

<file path=xl/worksheets/sheet10.xml><?xml version="1.0" encoding="utf-8"?>
<worksheet xmlns="http://schemas.openxmlformats.org/spreadsheetml/2006/main" xmlns:r="http://schemas.openxmlformats.org/officeDocument/2006/relationships">
  <dimension ref="A1:I153"/>
  <sheetViews>
    <sheetView tabSelected="1" zoomScalePageLayoutView="0" workbookViewId="0" topLeftCell="A1">
      <selection activeCell="F8" sqref="F8"/>
    </sheetView>
  </sheetViews>
  <sheetFormatPr defaultColWidth="11.421875" defaultRowHeight="12.75"/>
  <cols>
    <col min="1" max="1" width="3.57421875" style="53" customWidth="1"/>
    <col min="2" max="2" width="44.140625" style="58" customWidth="1"/>
    <col min="3" max="3" width="18.140625" style="53" customWidth="1"/>
    <col min="4" max="7" width="10.140625" style="53" customWidth="1"/>
    <col min="8" max="8" width="16.421875" style="53" bestFit="1" customWidth="1"/>
    <col min="9" max="9" width="14.421875" style="53" customWidth="1"/>
    <col min="10" max="16384" width="11.421875" style="53" customWidth="1"/>
  </cols>
  <sheetData>
    <row r="1" spans="1:7" s="51" customFormat="1" ht="12.75">
      <c r="A1" s="481" t="str">
        <f>+'3.TRDM '!A1:G1</f>
        <v>UNIDAD ADMINISTRATIVA ESPECIAL
DIRECCIÓN NACIONAL DE DERECHO DE AUTOR</v>
      </c>
      <c r="B1" s="481"/>
      <c r="C1" s="481"/>
      <c r="D1" s="481"/>
      <c r="E1" s="481"/>
      <c r="F1" s="481"/>
      <c r="G1" s="481"/>
    </row>
    <row r="2" spans="1:7" s="51" customFormat="1" ht="12.75">
      <c r="A2" s="481" t="str">
        <f>+'3.TRDM '!A2:G2</f>
        <v>INFORME DE EVALUACIÓN TECNICA Y ECONOMICA  - PROCESO DE CONTRATACIÓN SELECCIÓN ABREVIADA DE MENOR CUANTÍA No. DNDA 029-2015</v>
      </c>
      <c r="B2" s="481"/>
      <c r="C2" s="481"/>
      <c r="D2" s="481"/>
      <c r="E2" s="481"/>
      <c r="F2" s="481"/>
      <c r="G2" s="481"/>
    </row>
    <row r="3" spans="1:7" ht="12.75">
      <c r="A3" s="482" t="s">
        <v>708</v>
      </c>
      <c r="B3" s="482"/>
      <c r="C3" s="482"/>
      <c r="D3" s="482"/>
      <c r="E3" s="482"/>
      <c r="F3" s="482"/>
      <c r="G3" s="482"/>
    </row>
    <row r="4" spans="1:7" ht="13.5" thickBot="1">
      <c r="A4" s="52"/>
      <c r="B4" s="52"/>
      <c r="C4" s="52"/>
      <c r="D4" s="52"/>
      <c r="E4" s="52"/>
      <c r="F4" s="52"/>
      <c r="G4" s="52"/>
    </row>
    <row r="5" spans="1:7" s="50" customFormat="1" ht="39.75" customHeight="1">
      <c r="A5" s="483" t="s">
        <v>42</v>
      </c>
      <c r="B5" s="462" t="s">
        <v>43</v>
      </c>
      <c r="C5" s="487" t="str">
        <f>+'3.TRDM '!E5</f>
        <v>PROPONENTE No 1
LA PREVISORA S.A. COMPAÑÍA DE SEGUROS</v>
      </c>
      <c r="D5" s="488"/>
      <c r="E5" s="488"/>
      <c r="F5" s="488"/>
      <c r="G5" s="489"/>
    </row>
    <row r="6" spans="1:7" s="50" customFormat="1" ht="93" customHeight="1" thickBot="1">
      <c r="A6" s="484"/>
      <c r="B6" s="479"/>
      <c r="C6" s="67" t="s">
        <v>60</v>
      </c>
      <c r="D6" s="68" t="s">
        <v>55</v>
      </c>
      <c r="E6" s="68" t="s">
        <v>65</v>
      </c>
      <c r="F6" s="68" t="s">
        <v>66</v>
      </c>
      <c r="G6" s="69" t="s">
        <v>61</v>
      </c>
    </row>
    <row r="7" spans="1:7" s="55" customFormat="1" ht="24" customHeight="1">
      <c r="A7" s="477">
        <v>1</v>
      </c>
      <c r="B7" s="171" t="s">
        <v>59</v>
      </c>
      <c r="C7" s="71">
        <f>+'3.TRDM '!E167</f>
        <v>12527839.92</v>
      </c>
      <c r="D7" s="72">
        <f>+'9. RESUMEN CRITERIOS EVALUACION'!M8</f>
        <v>488.33333333333337</v>
      </c>
      <c r="E7" s="73">
        <f>+'2. CRITERIOS'!C28</f>
        <v>0.58</v>
      </c>
      <c r="F7" s="72">
        <f>+D7*E7</f>
        <v>283.23333333333335</v>
      </c>
      <c r="G7" s="485">
        <f>SUM(F7:F11)</f>
        <v>393.03333333333336</v>
      </c>
    </row>
    <row r="8" spans="1:7" s="55" customFormat="1" ht="24" customHeight="1">
      <c r="A8" s="478"/>
      <c r="B8" s="172" t="s">
        <v>81</v>
      </c>
      <c r="C8" s="74">
        <f>+'4. AUTOS'!E114</f>
        <v>3525183.4301369865</v>
      </c>
      <c r="D8" s="54">
        <f>+'9. RESUMEN CRITERIOS EVALUACION'!M9</f>
        <v>190</v>
      </c>
      <c r="E8" s="59">
        <f>+'2. CRITERIOS'!C29</f>
        <v>0.07</v>
      </c>
      <c r="F8" s="54">
        <f>+D8*E8</f>
        <v>13.3</v>
      </c>
      <c r="G8" s="486"/>
    </row>
    <row r="9" spans="1:7" s="55" customFormat="1" ht="24" customHeight="1">
      <c r="A9" s="478"/>
      <c r="B9" s="173" t="s">
        <v>52</v>
      </c>
      <c r="C9" s="74">
        <f>+'5. MANEJO'!E97</f>
        <v>1970410.9589041094</v>
      </c>
      <c r="D9" s="54">
        <f>+'9. RESUMEN CRITERIOS EVALUACION'!M10</f>
        <v>490</v>
      </c>
      <c r="E9" s="59">
        <f>+'2. CRITERIOS'!C30</f>
        <v>0.08</v>
      </c>
      <c r="F9" s="54">
        <f>+D9*E9</f>
        <v>39.2</v>
      </c>
      <c r="G9" s="486"/>
    </row>
    <row r="10" spans="1:7" s="55" customFormat="1" ht="24" customHeight="1">
      <c r="A10" s="478"/>
      <c r="B10" s="173" t="s">
        <v>41</v>
      </c>
      <c r="C10" s="74">
        <f>+'6.RCE'!E123</f>
        <v>886684.9315068494</v>
      </c>
      <c r="D10" s="54">
        <f>+'9. RESUMEN CRITERIOS EVALUACION'!M11</f>
        <v>490</v>
      </c>
      <c r="E10" s="59">
        <f>+'2. CRITERIOS'!C31</f>
        <v>0.02</v>
      </c>
      <c r="F10" s="54">
        <f>+D10*E10</f>
        <v>9.8</v>
      </c>
      <c r="G10" s="486"/>
    </row>
    <row r="11" spans="1:7" s="55" customFormat="1" ht="24" customHeight="1" thickBot="1">
      <c r="A11" s="478"/>
      <c r="B11" s="174" t="s">
        <v>82</v>
      </c>
      <c r="C11" s="74">
        <f>+'7. RCSP'!E114</f>
        <v>4953613.150684931</v>
      </c>
      <c r="D11" s="235">
        <f>+'9. RESUMEN CRITERIOS EVALUACION'!M12</f>
        <v>190</v>
      </c>
      <c r="E11" s="236">
        <f>+'2. CRITERIOS'!C32</f>
        <v>0.25</v>
      </c>
      <c r="F11" s="235">
        <f>+D11*E11</f>
        <v>47.5</v>
      </c>
      <c r="G11" s="486"/>
    </row>
    <row r="12" spans="1:9" s="55" customFormat="1" ht="29.25" customHeight="1">
      <c r="A12" s="462" t="s">
        <v>116</v>
      </c>
      <c r="B12" s="463"/>
      <c r="C12" s="70">
        <f>SUM(C7:C11)</f>
        <v>23863732.391232874</v>
      </c>
      <c r="D12" s="473">
        <f>+G7</f>
        <v>393.03333333333336</v>
      </c>
      <c r="E12" s="473"/>
      <c r="F12" s="473"/>
      <c r="G12" s="473"/>
      <c r="H12" s="56"/>
      <c r="I12" s="57"/>
    </row>
    <row r="13" spans="1:9" s="55" customFormat="1" ht="29.25" customHeight="1" thickBot="1">
      <c r="A13" s="479" t="s">
        <v>117</v>
      </c>
      <c r="B13" s="480"/>
      <c r="C13" s="113">
        <f>SUM(C12:C12)</f>
        <v>23863732.391232874</v>
      </c>
      <c r="D13" s="473"/>
      <c r="E13" s="473"/>
      <c r="F13" s="473"/>
      <c r="G13" s="473"/>
      <c r="H13" s="56"/>
      <c r="I13" s="57"/>
    </row>
    <row r="14" spans="1:9" s="55" customFormat="1" ht="29.25" customHeight="1" thickBot="1">
      <c r="A14" s="468" t="s">
        <v>16</v>
      </c>
      <c r="B14" s="469"/>
      <c r="C14" s="470" t="s">
        <v>707</v>
      </c>
      <c r="D14" s="471"/>
      <c r="E14" s="471"/>
      <c r="F14" s="471"/>
      <c r="G14" s="472"/>
      <c r="H14" s="56"/>
      <c r="I14" s="57"/>
    </row>
    <row r="15" spans="1:9" s="55" customFormat="1" ht="13.5" thickBot="1">
      <c r="A15" s="76"/>
      <c r="B15" s="76"/>
      <c r="C15" s="75"/>
      <c r="D15" s="75"/>
      <c r="E15" s="75"/>
      <c r="F15" s="75"/>
      <c r="G15" s="75"/>
      <c r="H15" s="56"/>
      <c r="I15" s="57"/>
    </row>
    <row r="16" spans="1:7" s="55" customFormat="1" ht="30.75" customHeight="1">
      <c r="A16" s="466" t="s">
        <v>63</v>
      </c>
      <c r="B16" s="467"/>
      <c r="C16" s="112" t="s">
        <v>115</v>
      </c>
      <c r="D16" s="474" t="s">
        <v>158</v>
      </c>
      <c r="E16" s="475"/>
      <c r="F16" s="475"/>
      <c r="G16" s="476"/>
    </row>
    <row r="17" spans="1:7" s="55" customFormat="1" ht="30.75" customHeight="1" thickBot="1">
      <c r="A17" s="460" t="s">
        <v>64</v>
      </c>
      <c r="B17" s="461"/>
      <c r="C17" s="464" t="s">
        <v>706</v>
      </c>
      <c r="D17" s="465"/>
      <c r="E17" s="465"/>
      <c r="F17" s="465"/>
      <c r="G17" s="465"/>
    </row>
    <row r="18" s="55" customFormat="1" ht="12.75" customHeight="1">
      <c r="B18" s="58"/>
    </row>
    <row r="19" s="55" customFormat="1" ht="12.75">
      <c r="B19" s="58"/>
    </row>
    <row r="20" s="55" customFormat="1" ht="12.75">
      <c r="B20" s="58"/>
    </row>
    <row r="21" s="55" customFormat="1" ht="12.75">
      <c r="B21" s="58"/>
    </row>
    <row r="22" s="55" customFormat="1" ht="12.75">
      <c r="B22" s="58"/>
    </row>
    <row r="23" s="55" customFormat="1" ht="12.75">
      <c r="B23" s="58"/>
    </row>
    <row r="24" s="55" customFormat="1" ht="12.75">
      <c r="B24" s="58"/>
    </row>
    <row r="25" s="55" customFormat="1" ht="12.75">
      <c r="B25" s="58"/>
    </row>
    <row r="26" s="55" customFormat="1" ht="12.75">
      <c r="B26" s="58"/>
    </row>
    <row r="27" s="55" customFormat="1" ht="12.75">
      <c r="B27" s="58"/>
    </row>
    <row r="28" s="55" customFormat="1" ht="12.75">
      <c r="B28" s="58"/>
    </row>
    <row r="29" s="55" customFormat="1" ht="12.75">
      <c r="B29" s="58"/>
    </row>
    <row r="30" s="55" customFormat="1" ht="12.75">
      <c r="B30" s="58"/>
    </row>
    <row r="31" s="55" customFormat="1" ht="12.75">
      <c r="B31" s="58"/>
    </row>
    <row r="32" s="55" customFormat="1" ht="12.75">
      <c r="B32" s="58"/>
    </row>
    <row r="33" s="55" customFormat="1" ht="12.75">
      <c r="B33" s="58"/>
    </row>
    <row r="34" s="55" customFormat="1" ht="12.75">
      <c r="B34" s="58"/>
    </row>
    <row r="35" s="55" customFormat="1" ht="12.75">
      <c r="B35" s="58"/>
    </row>
    <row r="36" s="55" customFormat="1" ht="12.75">
      <c r="B36" s="58"/>
    </row>
    <row r="37" s="55" customFormat="1" ht="12.75">
      <c r="B37" s="58"/>
    </row>
    <row r="38" s="55" customFormat="1" ht="12.75">
      <c r="B38" s="58"/>
    </row>
    <row r="39" s="55" customFormat="1" ht="12.75">
      <c r="B39" s="58"/>
    </row>
    <row r="40" s="55" customFormat="1" ht="12.75">
      <c r="B40" s="58"/>
    </row>
    <row r="41" s="55" customFormat="1" ht="12.75">
      <c r="B41" s="58"/>
    </row>
    <row r="42" s="55" customFormat="1" ht="12.75">
      <c r="B42" s="58"/>
    </row>
    <row r="43" s="55" customFormat="1" ht="12.75">
      <c r="B43" s="58"/>
    </row>
    <row r="44" s="55" customFormat="1" ht="12.75">
      <c r="B44" s="58"/>
    </row>
    <row r="45" s="55" customFormat="1" ht="12.75">
      <c r="B45" s="58"/>
    </row>
    <row r="46" s="55" customFormat="1" ht="12.75">
      <c r="B46" s="58"/>
    </row>
    <row r="47" s="55" customFormat="1" ht="12.75">
      <c r="B47" s="58"/>
    </row>
    <row r="48" s="55" customFormat="1" ht="12.75">
      <c r="B48" s="58"/>
    </row>
    <row r="49" s="55" customFormat="1" ht="12.75">
      <c r="B49" s="58"/>
    </row>
    <row r="50" s="55" customFormat="1" ht="12.75">
      <c r="B50" s="58"/>
    </row>
    <row r="51" s="55" customFormat="1" ht="12.75">
      <c r="B51" s="58"/>
    </row>
    <row r="52" s="55" customFormat="1" ht="12.75">
      <c r="B52" s="58"/>
    </row>
    <row r="53" s="55" customFormat="1" ht="12.75">
      <c r="B53" s="58"/>
    </row>
    <row r="54" s="55" customFormat="1" ht="12.75">
      <c r="B54" s="58"/>
    </row>
    <row r="55" s="55" customFormat="1" ht="12.75">
      <c r="B55" s="58"/>
    </row>
    <row r="56" s="55" customFormat="1" ht="12.75">
      <c r="B56" s="58"/>
    </row>
    <row r="57" s="55" customFormat="1" ht="12.75">
      <c r="B57" s="58"/>
    </row>
    <row r="58" s="55" customFormat="1" ht="12.75">
      <c r="B58" s="58"/>
    </row>
    <row r="59" s="55" customFormat="1" ht="12.75">
      <c r="B59" s="58"/>
    </row>
    <row r="60" s="55" customFormat="1" ht="12.75">
      <c r="B60" s="58"/>
    </row>
    <row r="61" s="55" customFormat="1" ht="12.75">
      <c r="B61" s="58"/>
    </row>
    <row r="62" s="55" customFormat="1" ht="12.75">
      <c r="B62" s="58"/>
    </row>
    <row r="63" s="55" customFormat="1" ht="12.75">
      <c r="B63" s="58"/>
    </row>
    <row r="64" s="55" customFormat="1" ht="12.75">
      <c r="B64" s="58"/>
    </row>
    <row r="65" s="55" customFormat="1" ht="12.75">
      <c r="B65" s="58"/>
    </row>
    <row r="66" s="55" customFormat="1" ht="12.75">
      <c r="B66" s="58"/>
    </row>
    <row r="67" s="55" customFormat="1" ht="12.75">
      <c r="B67" s="58"/>
    </row>
    <row r="68" s="55" customFormat="1" ht="12.75">
      <c r="B68" s="58"/>
    </row>
    <row r="69" s="55" customFormat="1" ht="12.75">
      <c r="B69" s="58"/>
    </row>
    <row r="70" s="55" customFormat="1" ht="12.75">
      <c r="B70" s="58"/>
    </row>
    <row r="71" s="55" customFormat="1" ht="12.75">
      <c r="B71" s="58"/>
    </row>
    <row r="72" s="55" customFormat="1" ht="12.75">
      <c r="B72" s="58"/>
    </row>
    <row r="73" s="55" customFormat="1" ht="12.75">
      <c r="B73" s="58"/>
    </row>
    <row r="74" s="55" customFormat="1" ht="12.75">
      <c r="B74" s="58"/>
    </row>
    <row r="75" s="55" customFormat="1" ht="12.75">
      <c r="B75" s="58"/>
    </row>
    <row r="76" s="55" customFormat="1" ht="12.75">
      <c r="B76" s="58"/>
    </row>
    <row r="77" s="55" customFormat="1" ht="12.75">
      <c r="B77" s="58"/>
    </row>
    <row r="78" s="55" customFormat="1" ht="12.75">
      <c r="B78" s="58"/>
    </row>
    <row r="79" s="55" customFormat="1" ht="12.75">
      <c r="B79" s="58"/>
    </row>
    <row r="80" s="55" customFormat="1" ht="12.75">
      <c r="B80" s="58"/>
    </row>
    <row r="81" s="55" customFormat="1" ht="12.75">
      <c r="B81" s="58"/>
    </row>
    <row r="82" s="55" customFormat="1" ht="12.75">
      <c r="B82" s="58"/>
    </row>
    <row r="83" s="55" customFormat="1" ht="12.75">
      <c r="B83" s="58"/>
    </row>
    <row r="84" s="55" customFormat="1" ht="12.75">
      <c r="B84" s="58"/>
    </row>
    <row r="85" s="55" customFormat="1" ht="12.75">
      <c r="B85" s="58"/>
    </row>
    <row r="86" s="55" customFormat="1" ht="12.75">
      <c r="B86" s="58"/>
    </row>
    <row r="87" s="55" customFormat="1" ht="12.75">
      <c r="B87" s="58"/>
    </row>
    <row r="88" s="55" customFormat="1" ht="12.75">
      <c r="B88" s="58"/>
    </row>
    <row r="89" s="55" customFormat="1" ht="12.75">
      <c r="B89" s="58"/>
    </row>
    <row r="90" s="55" customFormat="1" ht="12.75">
      <c r="B90" s="58"/>
    </row>
    <row r="91" s="55" customFormat="1" ht="12.75">
      <c r="B91" s="58"/>
    </row>
    <row r="92" s="55" customFormat="1" ht="12.75">
      <c r="B92" s="58"/>
    </row>
    <row r="93" s="55" customFormat="1" ht="12.75">
      <c r="B93" s="58"/>
    </row>
    <row r="94" s="55" customFormat="1" ht="12.75">
      <c r="B94" s="58"/>
    </row>
    <row r="95" s="55" customFormat="1" ht="12.75">
      <c r="B95" s="58"/>
    </row>
    <row r="96" s="55" customFormat="1" ht="12.75">
      <c r="B96" s="58"/>
    </row>
    <row r="97" s="55" customFormat="1" ht="12.75">
      <c r="B97" s="58"/>
    </row>
    <row r="98" s="55" customFormat="1" ht="12.75">
      <c r="B98" s="58"/>
    </row>
    <row r="99" s="55" customFormat="1" ht="12.75">
      <c r="B99" s="58"/>
    </row>
    <row r="100" s="55" customFormat="1" ht="12.75">
      <c r="B100" s="58"/>
    </row>
    <row r="101" s="55" customFormat="1" ht="12.75">
      <c r="B101" s="58"/>
    </row>
    <row r="102" s="55" customFormat="1" ht="12.75">
      <c r="B102" s="58"/>
    </row>
    <row r="103" s="55" customFormat="1" ht="12.75">
      <c r="B103" s="58"/>
    </row>
    <row r="104" s="55" customFormat="1" ht="12.75">
      <c r="B104" s="58"/>
    </row>
    <row r="105" s="55" customFormat="1" ht="12.75">
      <c r="B105" s="58"/>
    </row>
    <row r="106" s="55" customFormat="1" ht="12.75">
      <c r="B106" s="58"/>
    </row>
    <row r="107" s="55" customFormat="1" ht="12.75">
      <c r="B107" s="58"/>
    </row>
    <row r="108" s="55" customFormat="1" ht="12.75">
      <c r="B108" s="58"/>
    </row>
    <row r="109" s="55" customFormat="1" ht="12.75">
      <c r="B109" s="58"/>
    </row>
    <row r="110" s="55" customFormat="1" ht="12.75">
      <c r="B110" s="58"/>
    </row>
    <row r="111" s="55" customFormat="1" ht="12.75">
      <c r="B111" s="58"/>
    </row>
    <row r="112" s="55" customFormat="1" ht="12.75">
      <c r="B112" s="58"/>
    </row>
    <row r="113" s="55" customFormat="1" ht="12.75">
      <c r="B113" s="58"/>
    </row>
    <row r="114" s="55" customFormat="1" ht="12.75">
      <c r="B114" s="58"/>
    </row>
    <row r="115" s="55" customFormat="1" ht="12.75">
      <c r="B115" s="58"/>
    </row>
    <row r="116" s="55" customFormat="1" ht="12.75">
      <c r="B116" s="58"/>
    </row>
    <row r="117" s="55" customFormat="1" ht="12.75">
      <c r="B117" s="58"/>
    </row>
    <row r="118" s="55" customFormat="1" ht="12.75">
      <c r="B118" s="58"/>
    </row>
    <row r="119" s="55" customFormat="1" ht="12.75">
      <c r="B119" s="58"/>
    </row>
    <row r="120" s="55" customFormat="1" ht="12.75">
      <c r="B120" s="58"/>
    </row>
    <row r="121" s="55" customFormat="1" ht="12.75">
      <c r="B121" s="58"/>
    </row>
    <row r="122" s="55" customFormat="1" ht="12.75">
      <c r="B122" s="58"/>
    </row>
    <row r="123" s="55" customFormat="1" ht="12.75">
      <c r="B123" s="58"/>
    </row>
    <row r="124" s="55" customFormat="1" ht="12.75">
      <c r="B124" s="58"/>
    </row>
    <row r="125" s="55" customFormat="1" ht="12.75">
      <c r="B125" s="58"/>
    </row>
    <row r="126" s="55" customFormat="1" ht="12.75">
      <c r="B126" s="58"/>
    </row>
    <row r="127" s="55" customFormat="1" ht="12.75">
      <c r="B127" s="58"/>
    </row>
    <row r="128" s="55" customFormat="1" ht="12.75">
      <c r="B128" s="58"/>
    </row>
    <row r="129" s="55" customFormat="1" ht="12.75">
      <c r="B129" s="58"/>
    </row>
    <row r="130" s="55" customFormat="1" ht="12.75">
      <c r="B130" s="58"/>
    </row>
    <row r="131" s="55" customFormat="1" ht="12.75">
      <c r="B131" s="58"/>
    </row>
    <row r="132" s="55" customFormat="1" ht="12.75">
      <c r="B132" s="58"/>
    </row>
    <row r="133" s="55" customFormat="1" ht="12.75">
      <c r="B133" s="58"/>
    </row>
    <row r="134" s="55" customFormat="1" ht="12.75">
      <c r="B134" s="58"/>
    </row>
    <row r="135" s="55" customFormat="1" ht="12.75">
      <c r="B135" s="58"/>
    </row>
    <row r="136" s="55" customFormat="1" ht="12.75">
      <c r="B136" s="58"/>
    </row>
    <row r="137" s="55" customFormat="1" ht="12.75">
      <c r="B137" s="58"/>
    </row>
    <row r="138" s="55" customFormat="1" ht="12.75">
      <c r="B138" s="58"/>
    </row>
    <row r="139" s="55" customFormat="1" ht="12.75">
      <c r="B139" s="58"/>
    </row>
    <row r="140" s="55" customFormat="1" ht="12.75">
      <c r="B140" s="58"/>
    </row>
    <row r="141" s="55" customFormat="1" ht="12.75">
      <c r="B141" s="58"/>
    </row>
    <row r="142" s="55" customFormat="1" ht="12.75">
      <c r="B142" s="58"/>
    </row>
    <row r="143" s="55" customFormat="1" ht="12.75">
      <c r="B143" s="58"/>
    </row>
    <row r="144" s="55" customFormat="1" ht="12.75">
      <c r="B144" s="58"/>
    </row>
    <row r="145" s="55" customFormat="1" ht="12.75">
      <c r="B145" s="58"/>
    </row>
    <row r="146" s="55" customFormat="1" ht="12.75">
      <c r="B146" s="58"/>
    </row>
    <row r="147" s="55" customFormat="1" ht="12.75">
      <c r="B147" s="58"/>
    </row>
    <row r="148" s="55" customFormat="1" ht="12.75">
      <c r="B148" s="58"/>
    </row>
    <row r="149" s="55" customFormat="1" ht="12.75">
      <c r="B149" s="58"/>
    </row>
    <row r="150" s="55" customFormat="1" ht="12.75">
      <c r="B150" s="58"/>
    </row>
    <row r="151" s="55" customFormat="1" ht="12.75">
      <c r="B151" s="58"/>
    </row>
    <row r="152" s="55" customFormat="1" ht="12.75">
      <c r="B152" s="58"/>
    </row>
    <row r="153" s="55" customFormat="1" ht="12.75">
      <c r="B153" s="58"/>
    </row>
  </sheetData>
  <sheetProtection/>
  <mergeCells count="17">
    <mergeCell ref="A7:A11"/>
    <mergeCell ref="A13:B13"/>
    <mergeCell ref="A1:G1"/>
    <mergeCell ref="A2:G2"/>
    <mergeCell ref="A3:G3"/>
    <mergeCell ref="A5:A6"/>
    <mergeCell ref="B5:B6"/>
    <mergeCell ref="G7:G11"/>
    <mergeCell ref="C5:G5"/>
    <mergeCell ref="A17:B17"/>
    <mergeCell ref="A12:B12"/>
    <mergeCell ref="C17:G17"/>
    <mergeCell ref="A16:B16"/>
    <mergeCell ref="A14:B14"/>
    <mergeCell ref="C14:G14"/>
    <mergeCell ref="D12:G13"/>
    <mergeCell ref="D16:G16"/>
  </mergeCells>
  <printOptions horizontalCentered="1"/>
  <pageMargins left="0" right="0" top="0.7874015748031497" bottom="0.7874015748031497" header="0.31496062992125984" footer="0.31496062992125984"/>
  <pageSetup horizontalDpi="600" verticalDpi="600" orientation="landscape" scale="80" r:id="rId1"/>
  <headerFooter alignWithMargins="0">
    <oddFooter>&amp;C&amp;A&amp;RPágina &amp;P</oddFooter>
  </headerFooter>
</worksheet>
</file>

<file path=xl/worksheets/sheet2.xml><?xml version="1.0" encoding="utf-8"?>
<worksheet xmlns="http://schemas.openxmlformats.org/spreadsheetml/2006/main" xmlns:r="http://schemas.openxmlformats.org/officeDocument/2006/relationships">
  <dimension ref="A1:D32"/>
  <sheetViews>
    <sheetView zoomScalePageLayoutView="0" workbookViewId="0" topLeftCell="A1">
      <selection activeCell="C29" sqref="C29"/>
    </sheetView>
  </sheetViews>
  <sheetFormatPr defaultColWidth="11.421875" defaultRowHeight="12.75"/>
  <cols>
    <col min="1" max="1" width="43.140625" style="86" customWidth="1"/>
    <col min="2" max="3" width="32.8515625" style="86" customWidth="1"/>
    <col min="4" max="16384" width="11.421875" style="86" customWidth="1"/>
  </cols>
  <sheetData>
    <row r="1" spans="1:3" s="78" customFormat="1" ht="30.75" customHeight="1" thickBot="1">
      <c r="A1" s="239" t="s">
        <v>125</v>
      </c>
      <c r="B1" s="240"/>
      <c r="C1" s="241"/>
    </row>
    <row r="2" spans="1:3" s="78" customFormat="1" ht="13.5" thickBot="1">
      <c r="A2" s="266"/>
      <c r="B2" s="267"/>
      <c r="C2" s="268"/>
    </row>
    <row r="3" spans="1:3" s="128" customFormat="1" ht="27.75" customHeight="1">
      <c r="A3" s="155" t="str">
        <f>+'1. RESUMEN EVALUACION'!A3</f>
        <v>PROCESO CONTRATACION</v>
      </c>
      <c r="B3" s="269" t="str">
        <f>+'1. RESUMEN EVALUACION'!B3:D3</f>
        <v>SELECCIÓN ABREVIADA DE MENOR CUANTÍA Nº DNDA 029 -2015</v>
      </c>
      <c r="C3" s="243"/>
    </row>
    <row r="4" spans="1:3" s="128" customFormat="1" ht="77.25" customHeight="1">
      <c r="A4" s="156" t="str">
        <f>+'1. RESUMEN EVALUACION'!A4</f>
        <v>OBJETO</v>
      </c>
      <c r="B4" s="270" t="str">
        <f>+'1. RESUMEN EVALUACION'!B4:D4</f>
        <v>“CONTRATAR LOS SEGUROS QUE AMPAREN LOS INTERESES PATRIMONIALES ACTUALES Y FUTUROS, ASÍ COMO LOS BIENES DE PROPIEDAD DE LA DIRECCIÓN NACIONAL DE DERECHO DE AUTORQUE ESTÉN BAJO SU RESPONSABILIDAD Y CUSTODIA Y AQUELLOS QUE SEAN ADQUIRIDOS PARA DESARROLLAR LAS FUNCIONES INHERENTES A SU ACTIVIDAD Y CUALQUIER OTRA PÓLIZA DE SEGUROS QUE REQUIERA LA ENTIDAD EN EL DESARROLLO DE SU ACTIVIDAD”.</v>
      </c>
      <c r="C4" s="271"/>
    </row>
    <row r="5" spans="1:3" s="128" customFormat="1" ht="27.75" customHeight="1">
      <c r="A5" s="156" t="str">
        <f>+'1. RESUMEN EVALUACION'!A5</f>
        <v>PRESUPUESTO OFICIAL</v>
      </c>
      <c r="B5" s="270" t="str">
        <f>+'1. RESUMEN EVALUACION'!B5:D5</f>
        <v>$25.000.000</v>
      </c>
      <c r="C5" s="271"/>
    </row>
    <row r="6" spans="1:3" s="128" customFormat="1" ht="27.75" customHeight="1" thickBot="1">
      <c r="A6" s="157" t="str">
        <f>+'1. RESUMEN EVALUACION'!A6</f>
        <v>FECHA DE CIERRE</v>
      </c>
      <c r="B6" s="281" t="str">
        <f>+'1. RESUMEN EVALUACION'!B6:D6</f>
        <v> 09/11/2015 a las 4:00 p.m.</v>
      </c>
      <c r="C6" s="282"/>
    </row>
    <row r="7" spans="1:4" s="83" customFormat="1" ht="13.5" thickBot="1">
      <c r="A7" s="84"/>
      <c r="B7" s="85"/>
      <c r="C7" s="85"/>
      <c r="D7" s="82"/>
    </row>
    <row r="8" spans="1:3" s="78" customFormat="1" ht="25.5" customHeight="1" thickBot="1">
      <c r="A8" s="258" t="s">
        <v>133</v>
      </c>
      <c r="B8" s="280"/>
      <c r="C8" s="260"/>
    </row>
    <row r="9" spans="1:4" s="106" customFormat="1" ht="19.5" customHeight="1" thickBot="1">
      <c r="A9" s="158" t="s">
        <v>101</v>
      </c>
      <c r="B9" s="159" t="s">
        <v>102</v>
      </c>
      <c r="C9" s="160" t="s">
        <v>103</v>
      </c>
      <c r="D9" s="105"/>
    </row>
    <row r="10" spans="1:4" s="106" customFormat="1" ht="20.25" customHeight="1" thickBot="1">
      <c r="A10" s="287" t="s">
        <v>111</v>
      </c>
      <c r="B10" s="288"/>
      <c r="C10" s="289"/>
      <c r="D10" s="105"/>
    </row>
    <row r="11" spans="1:4" s="106" customFormat="1" ht="20.25" customHeight="1">
      <c r="A11" s="164" t="s">
        <v>136</v>
      </c>
      <c r="B11" s="163">
        <v>40</v>
      </c>
      <c r="C11" s="261">
        <f>SUM(B11:B17)</f>
        <v>300</v>
      </c>
      <c r="D11" s="105"/>
    </row>
    <row r="12" spans="1:4" s="106" customFormat="1" ht="20.25" customHeight="1">
      <c r="A12" s="165" t="s">
        <v>137</v>
      </c>
      <c r="B12" s="122">
        <v>40</v>
      </c>
      <c r="C12" s="263"/>
      <c r="D12" s="105"/>
    </row>
    <row r="13" spans="1:4" s="106" customFormat="1" ht="20.25" customHeight="1">
      <c r="A13" s="165" t="s">
        <v>138</v>
      </c>
      <c r="B13" s="122">
        <v>40</v>
      </c>
      <c r="C13" s="263"/>
      <c r="D13" s="105"/>
    </row>
    <row r="14" spans="1:4" s="106" customFormat="1" ht="20.25" customHeight="1">
      <c r="A14" s="165" t="s">
        <v>84</v>
      </c>
      <c r="B14" s="122">
        <v>40</v>
      </c>
      <c r="C14" s="263"/>
      <c r="D14" s="105"/>
    </row>
    <row r="15" spans="1:4" s="106" customFormat="1" ht="20.25" customHeight="1">
      <c r="A15" s="165" t="s">
        <v>57</v>
      </c>
      <c r="B15" s="122">
        <v>50</v>
      </c>
      <c r="C15" s="263"/>
      <c r="D15" s="105"/>
    </row>
    <row r="16" spans="1:4" s="106" customFormat="1" ht="20.25" customHeight="1">
      <c r="A16" s="165" t="s">
        <v>139</v>
      </c>
      <c r="B16" s="122">
        <v>40</v>
      </c>
      <c r="C16" s="263"/>
      <c r="D16" s="105"/>
    </row>
    <row r="17" spans="1:4" s="106" customFormat="1" ht="20.25" customHeight="1" thickBot="1">
      <c r="A17" s="166" t="s">
        <v>140</v>
      </c>
      <c r="B17" s="161">
        <v>50</v>
      </c>
      <c r="C17" s="262"/>
      <c r="D17" s="105"/>
    </row>
    <row r="18" spans="1:4" s="106" customFormat="1" ht="20.25" customHeight="1" thickBot="1">
      <c r="A18" s="273" t="s">
        <v>112</v>
      </c>
      <c r="B18" s="274"/>
      <c r="C18" s="275"/>
      <c r="D18" s="105"/>
    </row>
    <row r="19" spans="1:4" s="106" customFormat="1" ht="20.25" customHeight="1">
      <c r="A19" s="164" t="s">
        <v>141</v>
      </c>
      <c r="B19" s="163">
        <v>300</v>
      </c>
      <c r="C19" s="261">
        <f>SUM(B19:B20)</f>
        <v>600</v>
      </c>
      <c r="D19" s="105"/>
    </row>
    <row r="20" spans="1:4" s="106" customFormat="1" ht="20.25" customHeight="1" thickBot="1">
      <c r="A20" s="166" t="s">
        <v>142</v>
      </c>
      <c r="B20" s="161">
        <v>300</v>
      </c>
      <c r="C20" s="262"/>
      <c r="D20" s="105"/>
    </row>
    <row r="21" spans="1:4" s="106" customFormat="1" ht="20.25" customHeight="1" thickBot="1">
      <c r="A21" s="273" t="s">
        <v>104</v>
      </c>
      <c r="B21" s="274"/>
      <c r="C21" s="275"/>
      <c r="D21" s="105"/>
    </row>
    <row r="22" spans="1:4" s="106" customFormat="1" ht="20.25" customHeight="1">
      <c r="A22" s="164" t="s">
        <v>143</v>
      </c>
      <c r="B22" s="163">
        <v>100</v>
      </c>
      <c r="C22" s="261">
        <f>+B22</f>
        <v>100</v>
      </c>
      <c r="D22" s="105"/>
    </row>
    <row r="23" spans="1:4" s="106" customFormat="1" ht="20.25" customHeight="1" thickBot="1">
      <c r="A23" s="166" t="s">
        <v>144</v>
      </c>
      <c r="B23" s="161">
        <v>50</v>
      </c>
      <c r="C23" s="262"/>
      <c r="D23" s="105"/>
    </row>
    <row r="24" spans="1:4" s="106" customFormat="1" ht="20.25" customHeight="1" thickBot="1">
      <c r="A24" s="276" t="s">
        <v>105</v>
      </c>
      <c r="B24" s="277"/>
      <c r="C24" s="162">
        <f>SUM(C11+C19+C22)</f>
        <v>1000</v>
      </c>
      <c r="D24" s="107"/>
    </row>
    <row r="25" ht="13.5" thickBot="1"/>
    <row r="26" spans="1:3" ht="27" customHeight="1" thickBot="1">
      <c r="A26" s="283" t="s">
        <v>134</v>
      </c>
      <c r="B26" s="259"/>
      <c r="C26" s="284"/>
    </row>
    <row r="27" spans="1:3" ht="20.25" customHeight="1" thickBot="1">
      <c r="A27" s="278" t="s">
        <v>135</v>
      </c>
      <c r="B27" s="279"/>
      <c r="C27" s="169" t="str">
        <f>+'10. TOTAL PRIMAS Y PUNTAJES'!E6</f>
        <v>PROCENTAJE DE RELEVANCIA</v>
      </c>
    </row>
    <row r="28" spans="1:3" ht="20.25" customHeight="1">
      <c r="A28" s="285" t="str">
        <f>+'10. TOTAL PRIMAS Y PUNTAJES'!B7</f>
        <v>TODO RIESGO DAÑOS MATERIALES</v>
      </c>
      <c r="B28" s="286"/>
      <c r="C28" s="167">
        <v>0.58</v>
      </c>
    </row>
    <row r="29" spans="1:3" ht="20.25" customHeight="1">
      <c r="A29" s="272" t="str">
        <f>+'10. TOTAL PRIMAS Y PUNTAJES'!B8</f>
        <v>AUTOMÓVILES</v>
      </c>
      <c r="B29" s="265"/>
      <c r="C29" s="168">
        <v>0.07</v>
      </c>
    </row>
    <row r="30" spans="1:3" ht="20.25" customHeight="1">
      <c r="A30" s="272" t="str">
        <f>+'10. TOTAL PRIMAS Y PUNTAJES'!B9</f>
        <v>MANEJO GLOBAL ENTIDADES OFICIALES</v>
      </c>
      <c r="B30" s="265"/>
      <c r="C30" s="168">
        <v>0.08</v>
      </c>
    </row>
    <row r="31" spans="1:3" ht="20.25" customHeight="1">
      <c r="A31" s="272" t="str">
        <f>+'10. TOTAL PRIMAS Y PUNTAJES'!B10</f>
        <v>RESPONSABILIDAD CIVIL EXTRACONTRACTUAL</v>
      </c>
      <c r="B31" s="265"/>
      <c r="C31" s="168">
        <v>0.02</v>
      </c>
    </row>
    <row r="32" spans="1:3" ht="20.25" customHeight="1">
      <c r="A32" s="264" t="str">
        <f>+'10. TOTAL PRIMAS Y PUNTAJES'!B11</f>
        <v>RESPONSABILIDAD CIVIL SERVIDORES PÚBLICOS</v>
      </c>
      <c r="B32" s="265"/>
      <c r="C32" s="168">
        <v>0.25</v>
      </c>
    </row>
  </sheetData>
  <sheetProtection/>
  <mergeCells count="21">
    <mergeCell ref="B5:C5"/>
    <mergeCell ref="B6:C6"/>
    <mergeCell ref="A26:C26"/>
    <mergeCell ref="A28:B28"/>
    <mergeCell ref="A10:C10"/>
    <mergeCell ref="A24:B24"/>
    <mergeCell ref="C22:C23"/>
    <mergeCell ref="A21:C21"/>
    <mergeCell ref="A29:B29"/>
    <mergeCell ref="A27:B27"/>
    <mergeCell ref="A8:C8"/>
    <mergeCell ref="C19:C20"/>
    <mergeCell ref="C11:C17"/>
    <mergeCell ref="A32:B32"/>
    <mergeCell ref="A1:C1"/>
    <mergeCell ref="A2:C2"/>
    <mergeCell ref="B3:C3"/>
    <mergeCell ref="B4:C4"/>
    <mergeCell ref="A30:B30"/>
    <mergeCell ref="A31:B31"/>
    <mergeCell ref="A18:C18"/>
  </mergeCells>
  <printOptions horizontalCentered="1"/>
  <pageMargins left="0" right="0" top="0.7874015748031497" bottom="0.7874015748031497" header="0.31496062992125984" footer="0.31496062992125984"/>
  <pageSetup horizontalDpi="600" verticalDpi="600" orientation="portrait" scale="80" r:id="rId1"/>
  <headerFooter alignWithMargins="0">
    <oddFooter>&amp;C&amp;A&amp;RPágina &amp;P</oddFooter>
  </headerFooter>
</worksheet>
</file>

<file path=xl/worksheets/sheet3.xml><?xml version="1.0" encoding="utf-8"?>
<worksheet xmlns="http://schemas.openxmlformats.org/spreadsheetml/2006/main" xmlns:r="http://schemas.openxmlformats.org/officeDocument/2006/relationships">
  <dimension ref="A1:I271"/>
  <sheetViews>
    <sheetView showGridLines="0" zoomScalePageLayoutView="0" workbookViewId="0" topLeftCell="A1">
      <pane ySplit="6" topLeftCell="A178" activePane="bottomLeft" state="frozen"/>
      <selection pane="topLeft" activeCell="A1" sqref="A1"/>
      <selection pane="bottomLeft" activeCell="E178" sqref="E178:G178"/>
    </sheetView>
  </sheetViews>
  <sheetFormatPr defaultColWidth="11.421875" defaultRowHeight="12.75"/>
  <cols>
    <col min="1" max="1" width="4.57421875" style="9" customWidth="1"/>
    <col min="2" max="2" width="25.7109375" style="9" customWidth="1"/>
    <col min="3" max="3" width="35.7109375" style="9" customWidth="1"/>
    <col min="4" max="4" width="18.7109375" style="9" customWidth="1"/>
    <col min="5" max="5" width="6.7109375" style="7" customWidth="1"/>
    <col min="6" max="6" width="30.7109375" style="7" customWidth="1"/>
    <col min="7" max="7" width="7.7109375" style="7" customWidth="1"/>
    <col min="8" max="16384" width="11.421875" style="7" customWidth="1"/>
  </cols>
  <sheetData>
    <row r="1" spans="1:7" s="6" customFormat="1" ht="12.75">
      <c r="A1" s="343" t="str">
        <f>+'1. RESUMEN EVALUACION'!A1:B1</f>
        <v>UNIDAD ADMINISTRATIVA ESPECIAL
DIRECCIÓN NACIONAL DE DERECHO DE AUTOR</v>
      </c>
      <c r="B1" s="343"/>
      <c r="C1" s="343"/>
      <c r="D1" s="343"/>
      <c r="E1" s="343"/>
      <c r="F1" s="343"/>
      <c r="G1" s="343"/>
    </row>
    <row r="2" spans="1:7" s="6" customFormat="1" ht="12.75">
      <c r="A2" s="343" t="s">
        <v>681</v>
      </c>
      <c r="B2" s="343"/>
      <c r="C2" s="343"/>
      <c r="D2" s="343"/>
      <c r="E2" s="343"/>
      <c r="F2" s="343"/>
      <c r="G2" s="343"/>
    </row>
    <row r="3" spans="1:7" ht="12.75">
      <c r="A3" s="344" t="s">
        <v>160</v>
      </c>
      <c r="B3" s="344"/>
      <c r="C3" s="344"/>
      <c r="D3" s="344"/>
      <c r="E3" s="344"/>
      <c r="F3" s="344"/>
      <c r="G3" s="344"/>
    </row>
    <row r="4" spans="1:7" ht="12.75">
      <c r="A4" s="90"/>
      <c r="B4" s="90"/>
      <c r="C4" s="90"/>
      <c r="D4" s="90"/>
      <c r="E4" s="90"/>
      <c r="F4" s="90"/>
      <c r="G4" s="90"/>
    </row>
    <row r="5" spans="1:7" ht="39.75" customHeight="1">
      <c r="A5" s="123"/>
      <c r="B5" s="123"/>
      <c r="C5" s="123"/>
      <c r="D5" s="123"/>
      <c r="E5" s="293" t="s">
        <v>682</v>
      </c>
      <c r="F5" s="294"/>
      <c r="G5" s="295"/>
    </row>
    <row r="6" spans="1:7" ht="12.75">
      <c r="A6" s="22"/>
      <c r="B6" s="22"/>
      <c r="C6" s="22"/>
      <c r="D6" s="22"/>
      <c r="E6" s="22"/>
      <c r="F6" s="22"/>
      <c r="G6" s="22"/>
    </row>
    <row r="7" spans="1:7" ht="15.75">
      <c r="A7" s="303" t="s">
        <v>87</v>
      </c>
      <c r="B7" s="303"/>
      <c r="C7" s="303"/>
      <c r="D7" s="303"/>
      <c r="E7" s="303"/>
      <c r="F7" s="303"/>
      <c r="G7" s="303"/>
    </row>
    <row r="8" spans="1:7" s="88" customFormat="1" ht="89.25">
      <c r="A8" s="87" t="s">
        <v>2</v>
      </c>
      <c r="B8" s="299" t="s">
        <v>3</v>
      </c>
      <c r="C8" s="299"/>
      <c r="D8" s="94" t="s">
        <v>4</v>
      </c>
      <c r="E8" s="24" t="s">
        <v>1</v>
      </c>
      <c r="F8" s="104" t="s">
        <v>113</v>
      </c>
      <c r="G8" s="24" t="s">
        <v>6</v>
      </c>
    </row>
    <row r="9" spans="1:7" s="62" customFormat="1" ht="305.25" customHeight="1">
      <c r="A9" s="61">
        <v>1</v>
      </c>
      <c r="B9" s="304" t="s">
        <v>161</v>
      </c>
      <c r="C9" s="304"/>
      <c r="D9" s="5" t="s">
        <v>162</v>
      </c>
      <c r="E9" s="5" t="s">
        <v>0</v>
      </c>
      <c r="F9" s="11"/>
      <c r="G9" s="11">
        <v>0</v>
      </c>
    </row>
    <row r="10" spans="1:7" s="62" customFormat="1" ht="84.75" customHeight="1">
      <c r="A10" s="21">
        <f>+A9+1</f>
        <v>2</v>
      </c>
      <c r="B10" s="351" t="s">
        <v>163</v>
      </c>
      <c r="C10" s="352"/>
      <c r="D10" s="3" t="s">
        <v>164</v>
      </c>
      <c r="E10" s="5" t="s">
        <v>0</v>
      </c>
      <c r="F10" s="11"/>
      <c r="G10" s="11">
        <v>0</v>
      </c>
    </row>
    <row r="11" spans="1:7" s="62" customFormat="1" ht="51.75" customHeight="1">
      <c r="A11" s="21">
        <f>+A10+1</f>
        <v>3</v>
      </c>
      <c r="B11" s="310" t="s">
        <v>165</v>
      </c>
      <c r="C11" s="310"/>
      <c r="D11" s="3" t="s">
        <v>166</v>
      </c>
      <c r="E11" s="5" t="s">
        <v>0</v>
      </c>
      <c r="F11" s="17"/>
      <c r="G11" s="17">
        <v>0</v>
      </c>
    </row>
    <row r="12" spans="1:7" s="62" customFormat="1" ht="25.5" customHeight="1">
      <c r="A12" s="300" t="s">
        <v>96</v>
      </c>
      <c r="B12" s="301"/>
      <c r="C12" s="301"/>
      <c r="D12" s="302"/>
      <c r="E12" s="296">
        <f>SUM(G9:G11)/3</f>
        <v>0</v>
      </c>
      <c r="F12" s="297"/>
      <c r="G12" s="298"/>
    </row>
    <row r="13" spans="1:4" s="10" customFormat="1" ht="12.75">
      <c r="A13" s="9"/>
      <c r="B13" s="9"/>
      <c r="C13" s="9"/>
      <c r="D13" s="9"/>
    </row>
    <row r="14" spans="1:7" ht="15.75">
      <c r="A14" s="303" t="s">
        <v>89</v>
      </c>
      <c r="B14" s="303"/>
      <c r="C14" s="303"/>
      <c r="D14" s="303"/>
      <c r="E14" s="303"/>
      <c r="F14" s="303"/>
      <c r="G14" s="303"/>
    </row>
    <row r="15" spans="1:7" s="10" customFormat="1" ht="84" customHeight="1">
      <c r="A15" s="87" t="s">
        <v>2</v>
      </c>
      <c r="B15" s="95" t="s">
        <v>3</v>
      </c>
      <c r="C15" s="95" t="s">
        <v>106</v>
      </c>
      <c r="D15" s="94" t="s">
        <v>4</v>
      </c>
      <c r="E15" s="24" t="s">
        <v>1</v>
      </c>
      <c r="F15" s="63" t="s">
        <v>114</v>
      </c>
      <c r="G15" s="24" t="s">
        <v>6</v>
      </c>
    </row>
    <row r="16" spans="1:7" s="10" customFormat="1" ht="102">
      <c r="A16" s="13">
        <v>1</v>
      </c>
      <c r="B16" s="2" t="s">
        <v>167</v>
      </c>
      <c r="C16" s="1" t="s">
        <v>168</v>
      </c>
      <c r="D16" s="5" t="s">
        <v>162</v>
      </c>
      <c r="E16" s="5" t="s">
        <v>0</v>
      </c>
      <c r="F16" s="3"/>
      <c r="G16" s="5">
        <v>0</v>
      </c>
    </row>
    <row r="17" spans="1:7" s="10" customFormat="1" ht="191.25">
      <c r="A17" s="13">
        <f>+A16+1</f>
        <v>2</v>
      </c>
      <c r="B17" s="2" t="s">
        <v>169</v>
      </c>
      <c r="C17" s="1" t="s">
        <v>170</v>
      </c>
      <c r="D17" s="5" t="s">
        <v>0</v>
      </c>
      <c r="E17" s="5" t="s">
        <v>0</v>
      </c>
      <c r="F17" s="3"/>
      <c r="G17" s="5">
        <v>0</v>
      </c>
    </row>
    <row r="18" spans="1:7" s="10" customFormat="1" ht="76.5">
      <c r="A18" s="13">
        <f aca="true" t="shared" si="0" ref="A18:A82">+A17+1</f>
        <v>3</v>
      </c>
      <c r="B18" s="2" t="s">
        <v>171</v>
      </c>
      <c r="C18" s="1" t="s">
        <v>172</v>
      </c>
      <c r="D18" s="5" t="s">
        <v>162</v>
      </c>
      <c r="E18" s="5" t="s">
        <v>0</v>
      </c>
      <c r="F18" s="3"/>
      <c r="G18" s="5">
        <v>0</v>
      </c>
    </row>
    <row r="19" spans="1:7" s="10" customFormat="1" ht="204">
      <c r="A19" s="13">
        <f t="shared" si="0"/>
        <v>4</v>
      </c>
      <c r="B19" s="2" t="s">
        <v>173</v>
      </c>
      <c r="C19" s="1" t="s">
        <v>174</v>
      </c>
      <c r="D19" s="5" t="s">
        <v>0</v>
      </c>
      <c r="E19" s="5" t="s">
        <v>0</v>
      </c>
      <c r="F19" s="3"/>
      <c r="G19" s="5">
        <v>0</v>
      </c>
    </row>
    <row r="20" spans="1:7" s="10" customFormat="1" ht="165.75">
      <c r="A20" s="13">
        <f t="shared" si="0"/>
        <v>5</v>
      </c>
      <c r="B20" s="2" t="s">
        <v>175</v>
      </c>
      <c r="C20" s="1" t="s">
        <v>176</v>
      </c>
      <c r="D20" s="5" t="s">
        <v>0</v>
      </c>
      <c r="E20" s="5" t="s">
        <v>0</v>
      </c>
      <c r="F20" s="3"/>
      <c r="G20" s="5">
        <v>0</v>
      </c>
    </row>
    <row r="21" spans="1:7" s="10" customFormat="1" ht="127.5">
      <c r="A21" s="13">
        <f t="shared" si="0"/>
        <v>6</v>
      </c>
      <c r="B21" s="2" t="s">
        <v>177</v>
      </c>
      <c r="C21" s="1" t="s">
        <v>178</v>
      </c>
      <c r="D21" s="5" t="s">
        <v>0</v>
      </c>
      <c r="E21" s="5" t="s">
        <v>0</v>
      </c>
      <c r="F21" s="3"/>
      <c r="G21" s="5">
        <v>0</v>
      </c>
    </row>
    <row r="22" spans="1:7" s="10" customFormat="1" ht="165.75">
      <c r="A22" s="13">
        <f t="shared" si="0"/>
        <v>7</v>
      </c>
      <c r="B22" s="2" t="s">
        <v>179</v>
      </c>
      <c r="C22" s="1" t="s">
        <v>180</v>
      </c>
      <c r="D22" s="5" t="s">
        <v>0</v>
      </c>
      <c r="E22" s="5" t="s">
        <v>0</v>
      </c>
      <c r="F22" s="3"/>
      <c r="G22" s="5">
        <v>0</v>
      </c>
    </row>
    <row r="23" spans="1:7" s="10" customFormat="1" ht="216.75">
      <c r="A23" s="13">
        <f t="shared" si="0"/>
        <v>8</v>
      </c>
      <c r="B23" s="2" t="s">
        <v>181</v>
      </c>
      <c r="C23" s="1" t="s">
        <v>182</v>
      </c>
      <c r="D23" s="5" t="s">
        <v>162</v>
      </c>
      <c r="E23" s="5" t="s">
        <v>0</v>
      </c>
      <c r="F23" s="3"/>
      <c r="G23" s="5">
        <v>0</v>
      </c>
    </row>
    <row r="24" spans="1:7" s="10" customFormat="1" ht="178.5">
      <c r="A24" s="13">
        <f t="shared" si="0"/>
        <v>9</v>
      </c>
      <c r="B24" s="2" t="s">
        <v>183</v>
      </c>
      <c r="C24" s="1" t="s">
        <v>184</v>
      </c>
      <c r="D24" s="5" t="s">
        <v>0</v>
      </c>
      <c r="E24" s="5" t="s">
        <v>0</v>
      </c>
      <c r="F24" s="3"/>
      <c r="G24" s="5">
        <v>0</v>
      </c>
    </row>
    <row r="25" spans="1:7" s="10" customFormat="1" ht="204">
      <c r="A25" s="13">
        <f t="shared" si="0"/>
        <v>10</v>
      </c>
      <c r="B25" s="2" t="s">
        <v>185</v>
      </c>
      <c r="C25" s="1" t="s">
        <v>186</v>
      </c>
      <c r="D25" s="5" t="s">
        <v>0</v>
      </c>
      <c r="E25" s="5" t="s">
        <v>0</v>
      </c>
      <c r="F25" s="3"/>
      <c r="G25" s="5">
        <v>0</v>
      </c>
    </row>
    <row r="26" spans="1:7" s="10" customFormat="1" ht="127.5">
      <c r="A26" s="13">
        <f t="shared" si="0"/>
        <v>11</v>
      </c>
      <c r="B26" s="2" t="s">
        <v>187</v>
      </c>
      <c r="C26" s="1" t="s">
        <v>188</v>
      </c>
      <c r="D26" s="5" t="s">
        <v>162</v>
      </c>
      <c r="E26" s="5" t="s">
        <v>0</v>
      </c>
      <c r="F26" s="3"/>
      <c r="G26" s="5">
        <v>0</v>
      </c>
    </row>
    <row r="27" spans="1:7" s="10" customFormat="1" ht="165.75">
      <c r="A27" s="13">
        <f t="shared" si="0"/>
        <v>12</v>
      </c>
      <c r="B27" s="2" t="s">
        <v>189</v>
      </c>
      <c r="C27" s="1" t="s">
        <v>190</v>
      </c>
      <c r="D27" s="5" t="s">
        <v>0</v>
      </c>
      <c r="E27" s="5" t="s">
        <v>0</v>
      </c>
      <c r="F27" s="3"/>
      <c r="G27" s="5">
        <v>0</v>
      </c>
    </row>
    <row r="28" spans="1:7" s="10" customFormat="1" ht="204">
      <c r="A28" s="13">
        <f t="shared" si="0"/>
        <v>13</v>
      </c>
      <c r="B28" s="2" t="s">
        <v>191</v>
      </c>
      <c r="C28" s="1" t="s">
        <v>192</v>
      </c>
      <c r="D28" s="5" t="s">
        <v>0</v>
      </c>
      <c r="E28" s="5" t="s">
        <v>0</v>
      </c>
      <c r="F28" s="3"/>
      <c r="G28" s="5">
        <v>0</v>
      </c>
    </row>
    <row r="29" spans="1:7" s="10" customFormat="1" ht="255">
      <c r="A29" s="13">
        <f t="shared" si="0"/>
        <v>14</v>
      </c>
      <c r="B29" s="2" t="s">
        <v>193</v>
      </c>
      <c r="C29" s="1" t="s">
        <v>194</v>
      </c>
      <c r="D29" s="5" t="s">
        <v>0</v>
      </c>
      <c r="E29" s="5" t="s">
        <v>0</v>
      </c>
      <c r="F29" s="3"/>
      <c r="G29" s="5">
        <v>0</v>
      </c>
    </row>
    <row r="30" spans="1:7" s="10" customFormat="1" ht="153">
      <c r="A30" s="13">
        <f t="shared" si="0"/>
        <v>15</v>
      </c>
      <c r="B30" s="2" t="s">
        <v>195</v>
      </c>
      <c r="C30" s="1" t="s">
        <v>196</v>
      </c>
      <c r="D30" s="5" t="s">
        <v>162</v>
      </c>
      <c r="E30" s="5" t="s">
        <v>0</v>
      </c>
      <c r="F30" s="3"/>
      <c r="G30" s="5">
        <v>0</v>
      </c>
    </row>
    <row r="31" spans="1:7" s="10" customFormat="1" ht="140.25">
      <c r="A31" s="13">
        <f t="shared" si="0"/>
        <v>16</v>
      </c>
      <c r="B31" s="2" t="s">
        <v>197</v>
      </c>
      <c r="C31" s="1" t="s">
        <v>198</v>
      </c>
      <c r="D31" s="5" t="s">
        <v>0</v>
      </c>
      <c r="E31" s="5" t="s">
        <v>0</v>
      </c>
      <c r="F31" s="3"/>
      <c r="G31" s="5">
        <v>0</v>
      </c>
    </row>
    <row r="32" spans="1:7" s="10" customFormat="1" ht="89.25">
      <c r="A32" s="13">
        <f t="shared" si="0"/>
        <v>17</v>
      </c>
      <c r="B32" s="2" t="s">
        <v>199</v>
      </c>
      <c r="C32" s="1" t="s">
        <v>200</v>
      </c>
      <c r="D32" s="5" t="s">
        <v>162</v>
      </c>
      <c r="E32" s="5" t="s">
        <v>0</v>
      </c>
      <c r="F32" s="3"/>
      <c r="G32" s="5">
        <v>0</v>
      </c>
    </row>
    <row r="33" spans="1:7" s="10" customFormat="1" ht="89.25">
      <c r="A33" s="13">
        <f t="shared" si="0"/>
        <v>18</v>
      </c>
      <c r="B33" s="2" t="s">
        <v>201</v>
      </c>
      <c r="C33" s="1" t="s">
        <v>202</v>
      </c>
      <c r="D33" s="5" t="s">
        <v>162</v>
      </c>
      <c r="E33" s="5" t="s">
        <v>0</v>
      </c>
      <c r="F33" s="3"/>
      <c r="G33" s="5">
        <v>0</v>
      </c>
    </row>
    <row r="34" spans="1:7" s="10" customFormat="1" ht="89.25">
      <c r="A34" s="13">
        <f t="shared" si="0"/>
        <v>19</v>
      </c>
      <c r="B34" s="2" t="s">
        <v>203</v>
      </c>
      <c r="C34" s="1" t="s">
        <v>204</v>
      </c>
      <c r="D34" s="5" t="s">
        <v>162</v>
      </c>
      <c r="E34" s="5" t="s">
        <v>0</v>
      </c>
      <c r="F34" s="3"/>
      <c r="G34" s="5">
        <v>0</v>
      </c>
    </row>
    <row r="35" spans="1:7" s="10" customFormat="1" ht="127.5">
      <c r="A35" s="13">
        <f t="shared" si="0"/>
        <v>20</v>
      </c>
      <c r="B35" s="2" t="s">
        <v>205</v>
      </c>
      <c r="C35" s="1" t="s">
        <v>206</v>
      </c>
      <c r="D35" s="5" t="s">
        <v>162</v>
      </c>
      <c r="E35" s="5" t="s">
        <v>0</v>
      </c>
      <c r="F35" s="3"/>
      <c r="G35" s="5">
        <v>0</v>
      </c>
    </row>
    <row r="36" spans="1:7" s="10" customFormat="1" ht="127.5">
      <c r="A36" s="13">
        <f t="shared" si="0"/>
        <v>21</v>
      </c>
      <c r="B36" s="182" t="s">
        <v>207</v>
      </c>
      <c r="C36" s="1" t="s">
        <v>208</v>
      </c>
      <c r="D36" s="5" t="s">
        <v>0</v>
      </c>
      <c r="E36" s="5" t="s">
        <v>0</v>
      </c>
      <c r="F36" s="3"/>
      <c r="G36" s="5">
        <v>0</v>
      </c>
    </row>
    <row r="37" spans="1:7" s="10" customFormat="1" ht="178.5">
      <c r="A37" s="13">
        <f t="shared" si="0"/>
        <v>22</v>
      </c>
      <c r="B37" s="2" t="s">
        <v>209</v>
      </c>
      <c r="C37" s="1" t="s">
        <v>210</v>
      </c>
      <c r="D37" s="5" t="s">
        <v>0</v>
      </c>
      <c r="E37" s="5" t="s">
        <v>0</v>
      </c>
      <c r="F37" s="3"/>
      <c r="G37" s="5">
        <v>0</v>
      </c>
    </row>
    <row r="38" spans="1:7" s="10" customFormat="1" ht="102">
      <c r="A38" s="13">
        <f t="shared" si="0"/>
        <v>23</v>
      </c>
      <c r="B38" s="2" t="s">
        <v>211</v>
      </c>
      <c r="C38" s="1" t="s">
        <v>212</v>
      </c>
      <c r="D38" s="5" t="s">
        <v>162</v>
      </c>
      <c r="E38" s="5" t="s">
        <v>0</v>
      </c>
      <c r="F38" s="3"/>
      <c r="G38" s="5">
        <v>0</v>
      </c>
    </row>
    <row r="39" spans="1:7" s="10" customFormat="1" ht="140.25">
      <c r="A39" s="13">
        <f t="shared" si="0"/>
        <v>24</v>
      </c>
      <c r="B39" s="2" t="s">
        <v>213</v>
      </c>
      <c r="C39" s="1" t="s">
        <v>214</v>
      </c>
      <c r="D39" s="5" t="s">
        <v>162</v>
      </c>
      <c r="E39" s="5" t="s">
        <v>0</v>
      </c>
      <c r="F39" s="3"/>
      <c r="G39" s="5">
        <v>0</v>
      </c>
    </row>
    <row r="40" spans="1:7" s="10" customFormat="1" ht="127.5">
      <c r="A40" s="13">
        <f t="shared" si="0"/>
        <v>25</v>
      </c>
      <c r="B40" s="2" t="s">
        <v>215</v>
      </c>
      <c r="C40" s="1" t="s">
        <v>216</v>
      </c>
      <c r="D40" s="5" t="s">
        <v>162</v>
      </c>
      <c r="E40" s="5" t="s">
        <v>0</v>
      </c>
      <c r="F40" s="3"/>
      <c r="G40" s="5">
        <v>0</v>
      </c>
    </row>
    <row r="41" spans="1:7" s="10" customFormat="1" ht="140.25">
      <c r="A41" s="13">
        <f t="shared" si="0"/>
        <v>26</v>
      </c>
      <c r="B41" s="2" t="s">
        <v>217</v>
      </c>
      <c r="C41" s="1" t="s">
        <v>218</v>
      </c>
      <c r="D41" s="5" t="s">
        <v>162</v>
      </c>
      <c r="E41" s="5" t="s">
        <v>0</v>
      </c>
      <c r="F41" s="3"/>
      <c r="G41" s="5">
        <v>0</v>
      </c>
    </row>
    <row r="42" spans="1:7" s="10" customFormat="1" ht="127.5">
      <c r="A42" s="13">
        <f t="shared" si="0"/>
        <v>27</v>
      </c>
      <c r="B42" s="2" t="s">
        <v>219</v>
      </c>
      <c r="C42" s="1" t="s">
        <v>220</v>
      </c>
      <c r="D42" s="5" t="s">
        <v>162</v>
      </c>
      <c r="E42" s="5" t="s">
        <v>0</v>
      </c>
      <c r="F42" s="3"/>
      <c r="G42" s="5">
        <v>0</v>
      </c>
    </row>
    <row r="43" spans="1:7" s="10" customFormat="1" ht="204">
      <c r="A43" s="13">
        <f t="shared" si="0"/>
        <v>28</v>
      </c>
      <c r="B43" s="2" t="s">
        <v>221</v>
      </c>
      <c r="C43" s="1" t="s">
        <v>222</v>
      </c>
      <c r="D43" s="5" t="s">
        <v>162</v>
      </c>
      <c r="E43" s="5" t="s">
        <v>0</v>
      </c>
      <c r="F43" s="3"/>
      <c r="G43" s="5">
        <v>0</v>
      </c>
    </row>
    <row r="44" spans="1:7" s="10" customFormat="1" ht="153">
      <c r="A44" s="13">
        <f t="shared" si="0"/>
        <v>29</v>
      </c>
      <c r="B44" s="2" t="s">
        <v>223</v>
      </c>
      <c r="C44" s="1" t="s">
        <v>224</v>
      </c>
      <c r="D44" s="5" t="s">
        <v>162</v>
      </c>
      <c r="E44" s="5" t="s">
        <v>0</v>
      </c>
      <c r="F44" s="3"/>
      <c r="G44" s="5">
        <v>0</v>
      </c>
    </row>
    <row r="45" spans="1:7" s="10" customFormat="1" ht="153">
      <c r="A45" s="13">
        <f t="shared" si="0"/>
        <v>30</v>
      </c>
      <c r="B45" s="2" t="s">
        <v>225</v>
      </c>
      <c r="C45" s="1" t="s">
        <v>226</v>
      </c>
      <c r="D45" s="5" t="s">
        <v>162</v>
      </c>
      <c r="E45" s="5" t="s">
        <v>0</v>
      </c>
      <c r="F45" s="3"/>
      <c r="G45" s="5">
        <v>0</v>
      </c>
    </row>
    <row r="46" spans="1:7" s="10" customFormat="1" ht="153">
      <c r="A46" s="13">
        <f t="shared" si="0"/>
        <v>31</v>
      </c>
      <c r="B46" s="2" t="s">
        <v>227</v>
      </c>
      <c r="C46" s="1" t="s">
        <v>228</v>
      </c>
      <c r="D46" s="5" t="s">
        <v>162</v>
      </c>
      <c r="E46" s="5" t="s">
        <v>0</v>
      </c>
      <c r="F46" s="3"/>
      <c r="G46" s="5">
        <v>0</v>
      </c>
    </row>
    <row r="47" spans="1:7" s="10" customFormat="1" ht="140.25">
      <c r="A47" s="13">
        <f t="shared" si="0"/>
        <v>32</v>
      </c>
      <c r="B47" s="2" t="s">
        <v>229</v>
      </c>
      <c r="C47" s="1" t="s">
        <v>230</v>
      </c>
      <c r="D47" s="5" t="s">
        <v>162</v>
      </c>
      <c r="E47" s="5" t="s">
        <v>0</v>
      </c>
      <c r="F47" s="3"/>
      <c r="G47" s="5">
        <v>0</v>
      </c>
    </row>
    <row r="48" spans="1:7" s="10" customFormat="1" ht="140.25">
      <c r="A48" s="13">
        <f t="shared" si="0"/>
        <v>33</v>
      </c>
      <c r="B48" s="183" t="s">
        <v>231</v>
      </c>
      <c r="C48" s="184" t="s">
        <v>232</v>
      </c>
      <c r="D48" s="5" t="s">
        <v>162</v>
      </c>
      <c r="E48" s="5" t="s">
        <v>0</v>
      </c>
      <c r="F48" s="3"/>
      <c r="G48" s="5">
        <v>0</v>
      </c>
    </row>
    <row r="49" spans="1:7" s="10" customFormat="1" ht="204">
      <c r="A49" s="13">
        <f t="shared" si="0"/>
        <v>34</v>
      </c>
      <c r="B49" s="2" t="s">
        <v>233</v>
      </c>
      <c r="C49" s="1" t="s">
        <v>234</v>
      </c>
      <c r="D49" s="5" t="s">
        <v>162</v>
      </c>
      <c r="E49" s="5" t="s">
        <v>0</v>
      </c>
      <c r="F49" s="3"/>
      <c r="G49" s="5">
        <v>0</v>
      </c>
    </row>
    <row r="50" spans="1:7" s="10" customFormat="1" ht="229.5">
      <c r="A50" s="13">
        <f t="shared" si="0"/>
        <v>35</v>
      </c>
      <c r="B50" s="2" t="s">
        <v>235</v>
      </c>
      <c r="C50" s="1" t="s">
        <v>236</v>
      </c>
      <c r="D50" s="5" t="s">
        <v>162</v>
      </c>
      <c r="E50" s="5" t="s">
        <v>0</v>
      </c>
      <c r="F50" s="3"/>
      <c r="G50" s="5">
        <v>0</v>
      </c>
    </row>
    <row r="51" spans="1:7" s="10" customFormat="1" ht="153">
      <c r="A51" s="13">
        <f t="shared" si="0"/>
        <v>36</v>
      </c>
      <c r="B51" s="2" t="s">
        <v>237</v>
      </c>
      <c r="C51" s="1" t="s">
        <v>238</v>
      </c>
      <c r="D51" s="5" t="s">
        <v>162</v>
      </c>
      <c r="E51" s="5" t="s">
        <v>0</v>
      </c>
      <c r="F51" s="3"/>
      <c r="G51" s="5">
        <v>0</v>
      </c>
    </row>
    <row r="52" spans="1:7" s="10" customFormat="1" ht="140.25">
      <c r="A52" s="13">
        <f t="shared" si="0"/>
        <v>37</v>
      </c>
      <c r="B52" s="2" t="s">
        <v>239</v>
      </c>
      <c r="C52" s="1" t="s">
        <v>240</v>
      </c>
      <c r="D52" s="5" t="s">
        <v>162</v>
      </c>
      <c r="E52" s="5" t="s">
        <v>0</v>
      </c>
      <c r="F52" s="3"/>
      <c r="G52" s="5">
        <v>0</v>
      </c>
    </row>
    <row r="53" spans="1:7" s="10" customFormat="1" ht="204">
      <c r="A53" s="13">
        <f t="shared" si="0"/>
        <v>38</v>
      </c>
      <c r="B53" s="2" t="s">
        <v>241</v>
      </c>
      <c r="C53" s="1" t="s">
        <v>242</v>
      </c>
      <c r="D53" s="5" t="s">
        <v>162</v>
      </c>
      <c r="E53" s="5" t="s">
        <v>0</v>
      </c>
      <c r="F53" s="3"/>
      <c r="G53" s="5">
        <v>0</v>
      </c>
    </row>
    <row r="54" spans="1:7" s="10" customFormat="1" ht="153">
      <c r="A54" s="13">
        <f t="shared" si="0"/>
        <v>39</v>
      </c>
      <c r="B54" s="2" t="s">
        <v>243</v>
      </c>
      <c r="C54" s="1" t="s">
        <v>244</v>
      </c>
      <c r="D54" s="5" t="s">
        <v>162</v>
      </c>
      <c r="E54" s="5" t="s">
        <v>0</v>
      </c>
      <c r="F54" s="3"/>
      <c r="G54" s="5">
        <v>0</v>
      </c>
    </row>
    <row r="55" spans="1:7" s="10" customFormat="1" ht="153">
      <c r="A55" s="13">
        <f t="shared" si="0"/>
        <v>40</v>
      </c>
      <c r="B55" s="2" t="s">
        <v>245</v>
      </c>
      <c r="C55" s="1" t="s">
        <v>246</v>
      </c>
      <c r="D55" s="5" t="s">
        <v>162</v>
      </c>
      <c r="E55" s="5" t="s">
        <v>0</v>
      </c>
      <c r="F55" s="3"/>
      <c r="G55" s="5">
        <v>0</v>
      </c>
    </row>
    <row r="56" spans="1:7" s="10" customFormat="1" ht="153">
      <c r="A56" s="13">
        <f t="shared" si="0"/>
        <v>41</v>
      </c>
      <c r="B56" s="2" t="s">
        <v>247</v>
      </c>
      <c r="C56" s="1" t="s">
        <v>248</v>
      </c>
      <c r="D56" s="5" t="s">
        <v>162</v>
      </c>
      <c r="E56" s="5" t="s">
        <v>0</v>
      </c>
      <c r="F56" s="3"/>
      <c r="G56" s="5">
        <v>0</v>
      </c>
    </row>
    <row r="57" spans="1:7" s="10" customFormat="1" ht="140.25">
      <c r="A57" s="13">
        <f t="shared" si="0"/>
        <v>42</v>
      </c>
      <c r="B57" s="2" t="s">
        <v>249</v>
      </c>
      <c r="C57" s="1" t="s">
        <v>250</v>
      </c>
      <c r="D57" s="5" t="s">
        <v>162</v>
      </c>
      <c r="E57" s="5" t="s">
        <v>0</v>
      </c>
      <c r="F57" s="3"/>
      <c r="G57" s="5">
        <v>0</v>
      </c>
    </row>
    <row r="58" spans="1:7" s="10" customFormat="1" ht="76.5">
      <c r="A58" s="13">
        <f t="shared" si="0"/>
        <v>43</v>
      </c>
      <c r="B58" s="2" t="s">
        <v>251</v>
      </c>
      <c r="C58" s="1" t="s">
        <v>252</v>
      </c>
      <c r="D58" s="5" t="s">
        <v>162</v>
      </c>
      <c r="E58" s="5" t="s">
        <v>0</v>
      </c>
      <c r="F58" s="3"/>
      <c r="G58" s="5">
        <v>0</v>
      </c>
    </row>
    <row r="59" spans="1:7" s="10" customFormat="1" ht="229.5">
      <c r="A59" s="13">
        <f t="shared" si="0"/>
        <v>44</v>
      </c>
      <c r="B59" s="2" t="s">
        <v>253</v>
      </c>
      <c r="C59" s="1" t="s">
        <v>254</v>
      </c>
      <c r="D59" s="5" t="s">
        <v>0</v>
      </c>
      <c r="E59" s="5" t="s">
        <v>0</v>
      </c>
      <c r="F59" s="3"/>
      <c r="G59" s="5">
        <v>0</v>
      </c>
    </row>
    <row r="60" spans="1:7" s="10" customFormat="1" ht="204">
      <c r="A60" s="13">
        <f t="shared" si="0"/>
        <v>45</v>
      </c>
      <c r="B60" s="2" t="s">
        <v>255</v>
      </c>
      <c r="C60" s="1" t="s">
        <v>685</v>
      </c>
      <c r="D60" s="5" t="s">
        <v>0</v>
      </c>
      <c r="E60" s="5" t="s">
        <v>0</v>
      </c>
      <c r="F60" s="3"/>
      <c r="G60" s="5">
        <v>0</v>
      </c>
    </row>
    <row r="61" spans="1:7" s="10" customFormat="1" ht="89.25">
      <c r="A61" s="13">
        <f t="shared" si="0"/>
        <v>46</v>
      </c>
      <c r="B61" s="2" t="s">
        <v>256</v>
      </c>
      <c r="C61" s="1" t="s">
        <v>257</v>
      </c>
      <c r="D61" s="5" t="s">
        <v>162</v>
      </c>
      <c r="E61" s="5" t="s">
        <v>0</v>
      </c>
      <c r="F61" s="3"/>
      <c r="G61" s="5">
        <v>0</v>
      </c>
    </row>
    <row r="62" spans="1:7" s="10" customFormat="1" ht="242.25">
      <c r="A62" s="13">
        <f t="shared" si="0"/>
        <v>47</v>
      </c>
      <c r="B62" s="2" t="s">
        <v>258</v>
      </c>
      <c r="C62" s="1" t="s">
        <v>259</v>
      </c>
      <c r="D62" s="5" t="s">
        <v>0</v>
      </c>
      <c r="E62" s="5" t="s">
        <v>0</v>
      </c>
      <c r="F62" s="3"/>
      <c r="G62" s="5">
        <v>0</v>
      </c>
    </row>
    <row r="63" spans="1:7" s="10" customFormat="1" ht="191.25">
      <c r="A63" s="13">
        <f t="shared" si="0"/>
        <v>48</v>
      </c>
      <c r="B63" s="2" t="s">
        <v>260</v>
      </c>
      <c r="C63" s="1" t="s">
        <v>686</v>
      </c>
      <c r="D63" s="5" t="s">
        <v>0</v>
      </c>
      <c r="E63" s="5" t="s">
        <v>0</v>
      </c>
      <c r="F63" s="3"/>
      <c r="G63" s="5">
        <v>0</v>
      </c>
    </row>
    <row r="64" spans="1:7" s="10" customFormat="1" ht="153">
      <c r="A64" s="13">
        <f t="shared" si="0"/>
        <v>49</v>
      </c>
      <c r="B64" s="2" t="s">
        <v>261</v>
      </c>
      <c r="C64" s="1" t="s">
        <v>262</v>
      </c>
      <c r="D64" s="5" t="s">
        <v>162</v>
      </c>
      <c r="E64" s="5" t="s">
        <v>0</v>
      </c>
      <c r="F64" s="3"/>
      <c r="G64" s="5">
        <v>0</v>
      </c>
    </row>
    <row r="65" spans="1:7" s="10" customFormat="1" ht="63.75">
      <c r="A65" s="13">
        <f t="shared" si="0"/>
        <v>50</v>
      </c>
      <c r="B65" s="2" t="s">
        <v>263</v>
      </c>
      <c r="C65" s="1" t="s">
        <v>264</v>
      </c>
      <c r="D65" s="5" t="s">
        <v>162</v>
      </c>
      <c r="E65" s="5" t="s">
        <v>0</v>
      </c>
      <c r="F65" s="3"/>
      <c r="G65" s="5">
        <v>0</v>
      </c>
    </row>
    <row r="66" spans="1:7" s="62" customFormat="1" ht="127.5">
      <c r="A66" s="13">
        <f t="shared" si="0"/>
        <v>51</v>
      </c>
      <c r="B66" s="2" t="s">
        <v>265</v>
      </c>
      <c r="C66" s="1" t="s">
        <v>266</v>
      </c>
      <c r="D66" s="5" t="s">
        <v>0</v>
      </c>
      <c r="E66" s="5" t="s">
        <v>0</v>
      </c>
      <c r="F66" s="3"/>
      <c r="G66" s="5">
        <v>0</v>
      </c>
    </row>
    <row r="67" spans="1:7" s="62" customFormat="1" ht="127.5">
      <c r="A67" s="13">
        <f t="shared" si="0"/>
        <v>52</v>
      </c>
      <c r="B67" s="2" t="s">
        <v>267</v>
      </c>
      <c r="C67" s="1" t="s">
        <v>268</v>
      </c>
      <c r="D67" s="5" t="s">
        <v>162</v>
      </c>
      <c r="E67" s="5" t="s">
        <v>0</v>
      </c>
      <c r="F67" s="3"/>
      <c r="G67" s="5">
        <v>0</v>
      </c>
    </row>
    <row r="68" spans="1:7" s="62" customFormat="1" ht="102">
      <c r="A68" s="13">
        <f t="shared" si="0"/>
        <v>53</v>
      </c>
      <c r="B68" s="2" t="s">
        <v>269</v>
      </c>
      <c r="C68" s="1" t="s">
        <v>270</v>
      </c>
      <c r="D68" s="5" t="s">
        <v>162</v>
      </c>
      <c r="E68" s="5" t="s">
        <v>0</v>
      </c>
      <c r="F68" s="3"/>
      <c r="G68" s="5">
        <v>0</v>
      </c>
    </row>
    <row r="69" spans="1:7" s="62" customFormat="1" ht="178.5">
      <c r="A69" s="13">
        <f t="shared" si="0"/>
        <v>54</v>
      </c>
      <c r="B69" s="185" t="s">
        <v>271</v>
      </c>
      <c r="C69" s="186" t="s">
        <v>272</v>
      </c>
      <c r="D69" s="5" t="s">
        <v>0</v>
      </c>
      <c r="E69" s="5" t="s">
        <v>0</v>
      </c>
      <c r="F69" s="3"/>
      <c r="G69" s="5">
        <v>0</v>
      </c>
    </row>
    <row r="70" spans="1:7" s="62" customFormat="1" ht="140.25">
      <c r="A70" s="13">
        <f t="shared" si="0"/>
        <v>55</v>
      </c>
      <c r="B70" s="2" t="s">
        <v>273</v>
      </c>
      <c r="C70" s="1" t="s">
        <v>250</v>
      </c>
      <c r="D70" s="5" t="s">
        <v>162</v>
      </c>
      <c r="E70" s="5" t="s">
        <v>0</v>
      </c>
      <c r="F70" s="3"/>
      <c r="G70" s="5">
        <v>0</v>
      </c>
    </row>
    <row r="71" spans="1:7" s="62" customFormat="1" ht="191.25">
      <c r="A71" s="13">
        <f t="shared" si="0"/>
        <v>56</v>
      </c>
      <c r="B71" s="2" t="s">
        <v>274</v>
      </c>
      <c r="C71" s="1" t="s">
        <v>687</v>
      </c>
      <c r="D71" s="5" t="s">
        <v>0</v>
      </c>
      <c r="E71" s="5" t="s">
        <v>0</v>
      </c>
      <c r="F71" s="3"/>
      <c r="G71" s="5">
        <v>0</v>
      </c>
    </row>
    <row r="72" spans="1:7" s="62" customFormat="1" ht="127.5">
      <c r="A72" s="13">
        <f t="shared" si="0"/>
        <v>57</v>
      </c>
      <c r="B72" s="2" t="s">
        <v>275</v>
      </c>
      <c r="C72" s="1" t="s">
        <v>276</v>
      </c>
      <c r="D72" s="5" t="s">
        <v>162</v>
      </c>
      <c r="E72" s="5" t="s">
        <v>0</v>
      </c>
      <c r="F72" s="3"/>
      <c r="G72" s="5">
        <v>0</v>
      </c>
    </row>
    <row r="73" spans="1:7" s="62" customFormat="1" ht="76.5">
      <c r="A73" s="13">
        <f t="shared" si="0"/>
        <v>58</v>
      </c>
      <c r="B73" s="2" t="s">
        <v>277</v>
      </c>
      <c r="C73" s="1" t="s">
        <v>278</v>
      </c>
      <c r="D73" s="5" t="s">
        <v>162</v>
      </c>
      <c r="E73" s="5" t="s">
        <v>0</v>
      </c>
      <c r="F73" s="3"/>
      <c r="G73" s="5">
        <v>0</v>
      </c>
    </row>
    <row r="74" spans="1:7" s="62" customFormat="1" ht="216.75">
      <c r="A74" s="13">
        <f t="shared" si="0"/>
        <v>59</v>
      </c>
      <c r="B74" s="4" t="s">
        <v>279</v>
      </c>
      <c r="C74" s="1" t="s">
        <v>280</v>
      </c>
      <c r="D74" s="5" t="s">
        <v>0</v>
      </c>
      <c r="E74" s="5" t="s">
        <v>0</v>
      </c>
      <c r="F74" s="3"/>
      <c r="G74" s="5">
        <v>0</v>
      </c>
    </row>
    <row r="75" spans="1:7" s="62" customFormat="1" ht="331.5">
      <c r="A75" s="13">
        <f t="shared" si="0"/>
        <v>60</v>
      </c>
      <c r="B75" s="182" t="s">
        <v>281</v>
      </c>
      <c r="C75" s="1" t="s">
        <v>282</v>
      </c>
      <c r="D75" s="5" t="s">
        <v>0</v>
      </c>
      <c r="E75" s="5" t="s">
        <v>0</v>
      </c>
      <c r="F75" s="3"/>
      <c r="G75" s="5">
        <v>0</v>
      </c>
    </row>
    <row r="76" spans="1:7" s="62" customFormat="1" ht="306">
      <c r="A76" s="13">
        <f t="shared" si="0"/>
        <v>61</v>
      </c>
      <c r="B76" s="4" t="s">
        <v>283</v>
      </c>
      <c r="C76" s="1" t="s">
        <v>284</v>
      </c>
      <c r="D76" s="5" t="s">
        <v>162</v>
      </c>
      <c r="E76" s="5" t="s">
        <v>0</v>
      </c>
      <c r="F76" s="3"/>
      <c r="G76" s="5">
        <v>0</v>
      </c>
    </row>
    <row r="77" spans="1:7" s="62" customFormat="1" ht="51">
      <c r="A77" s="13">
        <f t="shared" si="0"/>
        <v>62</v>
      </c>
      <c r="B77" s="2" t="s">
        <v>285</v>
      </c>
      <c r="C77" s="1" t="s">
        <v>286</v>
      </c>
      <c r="D77" s="5" t="s">
        <v>162</v>
      </c>
      <c r="E77" s="5" t="s">
        <v>0</v>
      </c>
      <c r="F77" s="3"/>
      <c r="G77" s="5">
        <v>0</v>
      </c>
    </row>
    <row r="78" spans="1:7" s="62" customFormat="1" ht="114.75">
      <c r="A78" s="13">
        <f t="shared" si="0"/>
        <v>63</v>
      </c>
      <c r="B78" s="2" t="s">
        <v>287</v>
      </c>
      <c r="C78" s="1" t="s">
        <v>288</v>
      </c>
      <c r="D78" s="5" t="s">
        <v>0</v>
      </c>
      <c r="E78" s="5" t="s">
        <v>0</v>
      </c>
      <c r="F78" s="3"/>
      <c r="G78" s="5">
        <v>0</v>
      </c>
    </row>
    <row r="79" spans="1:7" s="62" customFormat="1" ht="178.5">
      <c r="A79" s="13">
        <f t="shared" si="0"/>
        <v>64</v>
      </c>
      <c r="B79" s="187" t="s">
        <v>289</v>
      </c>
      <c r="C79" s="1" t="s">
        <v>290</v>
      </c>
      <c r="D79" s="5" t="s">
        <v>162</v>
      </c>
      <c r="E79" s="5" t="s">
        <v>0</v>
      </c>
      <c r="F79" s="3"/>
      <c r="G79" s="5">
        <v>0</v>
      </c>
    </row>
    <row r="80" spans="1:7" s="62" customFormat="1" ht="229.5">
      <c r="A80" s="13">
        <f t="shared" si="0"/>
        <v>65</v>
      </c>
      <c r="B80" s="2" t="s">
        <v>291</v>
      </c>
      <c r="C80" s="1" t="s">
        <v>292</v>
      </c>
      <c r="D80" s="5" t="s">
        <v>0</v>
      </c>
      <c r="E80" s="5" t="s">
        <v>0</v>
      </c>
      <c r="F80" s="3"/>
      <c r="G80" s="5">
        <v>0</v>
      </c>
    </row>
    <row r="81" spans="1:7" s="62" customFormat="1" ht="204">
      <c r="A81" s="13">
        <f t="shared" si="0"/>
        <v>66</v>
      </c>
      <c r="B81" s="2" t="s">
        <v>293</v>
      </c>
      <c r="C81" s="1" t="s">
        <v>294</v>
      </c>
      <c r="D81" s="5" t="s">
        <v>0</v>
      </c>
      <c r="E81" s="5" t="s">
        <v>0</v>
      </c>
      <c r="F81" s="3"/>
      <c r="G81" s="5">
        <v>0</v>
      </c>
    </row>
    <row r="82" spans="1:7" s="62" customFormat="1" ht="63.75">
      <c r="A82" s="13">
        <f t="shared" si="0"/>
        <v>67</v>
      </c>
      <c r="B82" s="2" t="s">
        <v>295</v>
      </c>
      <c r="C82" s="1" t="s">
        <v>296</v>
      </c>
      <c r="D82" s="5" t="s">
        <v>162</v>
      </c>
      <c r="E82" s="5" t="s">
        <v>0</v>
      </c>
      <c r="F82" s="3"/>
      <c r="G82" s="5">
        <v>0</v>
      </c>
    </row>
    <row r="83" spans="1:7" s="62" customFormat="1" ht="25.5" customHeight="1">
      <c r="A83" s="300" t="s">
        <v>297</v>
      </c>
      <c r="B83" s="301"/>
      <c r="C83" s="301"/>
      <c r="D83" s="302"/>
      <c r="E83" s="296">
        <f>SUM(G16:G82)/67</f>
        <v>0</v>
      </c>
      <c r="F83" s="297"/>
      <c r="G83" s="298"/>
    </row>
    <row r="84" spans="1:7" s="62" customFormat="1" ht="12.75">
      <c r="A84" s="12"/>
      <c r="B84" s="12"/>
      <c r="C84" s="12"/>
      <c r="D84" s="12"/>
      <c r="E84" s="12"/>
      <c r="F84" s="12"/>
      <c r="G84" s="12"/>
    </row>
    <row r="85" spans="1:7" s="62" customFormat="1" ht="12.75">
      <c r="A85" s="77" t="s">
        <v>88</v>
      </c>
      <c r="B85" s="78"/>
      <c r="C85" s="79"/>
      <c r="D85" s="78"/>
      <c r="E85" s="78"/>
      <c r="F85" s="78"/>
      <c r="G85" s="78"/>
    </row>
    <row r="86" spans="1:7" s="62" customFormat="1" ht="12.75" customHeight="1">
      <c r="A86" s="323" t="s">
        <v>154</v>
      </c>
      <c r="B86" s="323"/>
      <c r="C86" s="323"/>
      <c r="D86" s="323"/>
      <c r="E86" s="323"/>
      <c r="F86" s="323"/>
      <c r="G86" s="323"/>
    </row>
    <row r="87" spans="1:7" s="62" customFormat="1" ht="12.75">
      <c r="A87" s="78"/>
      <c r="B87" s="78"/>
      <c r="C87" s="79"/>
      <c r="D87" s="78"/>
      <c r="E87" s="78"/>
      <c r="F87" s="78"/>
      <c r="G87" s="78"/>
    </row>
    <row r="88" spans="1:7" s="62" customFormat="1" ht="12.75">
      <c r="A88" s="78"/>
      <c r="B88" s="78"/>
      <c r="C88" s="79"/>
      <c r="D88" s="78"/>
      <c r="E88" s="78"/>
      <c r="F88" s="78"/>
      <c r="G88" s="78"/>
    </row>
    <row r="89" spans="1:7" s="62" customFormat="1" ht="12.75">
      <c r="A89" s="78"/>
      <c r="B89" s="78"/>
      <c r="C89" s="79"/>
      <c r="D89" s="78"/>
      <c r="E89" s="78"/>
      <c r="F89" s="78"/>
      <c r="G89" s="78"/>
    </row>
    <row r="90" spans="1:7" s="62" customFormat="1" ht="12.75">
      <c r="A90" s="78"/>
      <c r="B90" s="78"/>
      <c r="C90" s="79"/>
      <c r="D90" s="78"/>
      <c r="E90" s="78"/>
      <c r="F90" s="78"/>
      <c r="G90" s="78"/>
    </row>
    <row r="91" spans="1:7" s="62" customFormat="1" ht="12.75">
      <c r="A91" s="78"/>
      <c r="B91" s="78"/>
      <c r="C91" s="79"/>
      <c r="D91" s="78"/>
      <c r="E91" s="78"/>
      <c r="F91" s="78"/>
      <c r="G91" s="78"/>
    </row>
    <row r="92" spans="1:7" s="62" customFormat="1" ht="12.75">
      <c r="A92" s="78"/>
      <c r="B92" s="78"/>
      <c r="C92" s="79"/>
      <c r="D92" s="78"/>
      <c r="E92" s="78"/>
      <c r="F92" s="78"/>
      <c r="G92" s="78"/>
    </row>
    <row r="93" spans="1:7" s="62" customFormat="1" ht="12.75">
      <c r="A93" s="78"/>
      <c r="B93" s="78"/>
      <c r="C93" s="79"/>
      <c r="D93" s="78"/>
      <c r="E93" s="78"/>
      <c r="F93" s="78"/>
      <c r="G93" s="78"/>
    </row>
    <row r="94" spans="1:7" s="62" customFormat="1" ht="12.75">
      <c r="A94" s="78"/>
      <c r="B94" s="78"/>
      <c r="C94" s="79"/>
      <c r="D94" s="78"/>
      <c r="E94" s="78"/>
      <c r="F94" s="78"/>
      <c r="G94" s="78"/>
    </row>
    <row r="95" spans="1:7" s="62" customFormat="1" ht="12.75">
      <c r="A95" s="78"/>
      <c r="B95" s="78"/>
      <c r="C95" s="79"/>
      <c r="D95" s="78"/>
      <c r="E95" s="78"/>
      <c r="F95" s="78"/>
      <c r="G95" s="78"/>
    </row>
    <row r="96" spans="1:7" s="62" customFormat="1" ht="12.75">
      <c r="A96" s="78"/>
      <c r="B96" s="78"/>
      <c r="C96" s="79"/>
      <c r="D96" s="78"/>
      <c r="E96" s="78"/>
      <c r="F96" s="78"/>
      <c r="G96" s="78"/>
    </row>
    <row r="97" spans="1:7" s="62" customFormat="1" ht="12.75">
      <c r="A97" s="78"/>
      <c r="B97" s="78"/>
      <c r="C97" s="79"/>
      <c r="D97" s="78"/>
      <c r="E97" s="78"/>
      <c r="F97" s="78"/>
      <c r="G97" s="78"/>
    </row>
    <row r="98" spans="1:7" s="62" customFormat="1" ht="12.75">
      <c r="A98" s="78"/>
      <c r="B98" s="78"/>
      <c r="C98" s="79"/>
      <c r="D98" s="78"/>
      <c r="E98" s="78"/>
      <c r="F98" s="78"/>
      <c r="G98" s="78"/>
    </row>
    <row r="99" spans="1:7" s="62" customFormat="1" ht="12.75">
      <c r="A99" s="12"/>
      <c r="B99" s="12"/>
      <c r="C99" s="12"/>
      <c r="D99" s="12"/>
      <c r="E99" s="12"/>
      <c r="F99" s="12"/>
      <c r="G99" s="12"/>
    </row>
    <row r="100" spans="1:4" s="62" customFormat="1" ht="12.75">
      <c r="A100" s="9"/>
      <c r="B100" s="9"/>
      <c r="C100" s="9"/>
      <c r="D100" s="9"/>
    </row>
    <row r="101" spans="1:7" ht="17.25" customHeight="1">
      <c r="A101" s="353" t="s">
        <v>90</v>
      </c>
      <c r="B101" s="354"/>
      <c r="C101" s="354"/>
      <c r="D101" s="354"/>
      <c r="E101" s="354"/>
      <c r="F101" s="354"/>
      <c r="G101" s="354"/>
    </row>
    <row r="102" spans="1:7" s="90" customFormat="1" ht="89.25">
      <c r="A102" s="92" t="s">
        <v>2</v>
      </c>
      <c r="B102" s="355" t="s">
        <v>3</v>
      </c>
      <c r="C102" s="356"/>
      <c r="D102" s="93" t="s">
        <v>4</v>
      </c>
      <c r="E102" s="24" t="s">
        <v>1</v>
      </c>
      <c r="F102" s="91" t="s">
        <v>5</v>
      </c>
      <c r="G102" s="24" t="s">
        <v>6</v>
      </c>
    </row>
    <row r="103" spans="1:7" s="62" customFormat="1" ht="35.25" customHeight="1">
      <c r="A103" s="61">
        <v>1</v>
      </c>
      <c r="B103" s="304" t="s">
        <v>298</v>
      </c>
      <c r="C103" s="304"/>
      <c r="D103" s="5" t="s">
        <v>0</v>
      </c>
      <c r="E103" s="5" t="s">
        <v>162</v>
      </c>
      <c r="F103" s="11"/>
      <c r="G103" s="11">
        <v>0</v>
      </c>
    </row>
    <row r="104" spans="1:7" s="62" customFormat="1" ht="19.5" customHeight="1">
      <c r="A104" s="21">
        <f>+A103+1</f>
        <v>2</v>
      </c>
      <c r="B104" s="306" t="s">
        <v>299</v>
      </c>
      <c r="C104" s="306"/>
      <c r="D104" s="5" t="s">
        <v>0</v>
      </c>
      <c r="E104" s="5" t="s">
        <v>0</v>
      </c>
      <c r="F104" s="11"/>
      <c r="G104" s="11">
        <v>40</v>
      </c>
    </row>
    <row r="105" spans="1:7" s="62" customFormat="1" ht="19.5" customHeight="1">
      <c r="A105" s="21">
        <f>+A104+1</f>
        <v>3</v>
      </c>
      <c r="B105" s="306" t="s">
        <v>300</v>
      </c>
      <c r="C105" s="306"/>
      <c r="D105" s="5" t="s">
        <v>0</v>
      </c>
      <c r="E105" s="5" t="s">
        <v>162</v>
      </c>
      <c r="F105" s="11"/>
      <c r="G105" s="11">
        <v>0</v>
      </c>
    </row>
    <row r="106" spans="1:7" s="16" customFormat="1" ht="25.5" customHeight="1">
      <c r="A106" s="300" t="s">
        <v>688</v>
      </c>
      <c r="B106" s="301"/>
      <c r="C106" s="301"/>
      <c r="D106" s="302"/>
      <c r="E106" s="296">
        <f>SUM(G103:G105)/3</f>
        <v>13.333333333333334</v>
      </c>
      <c r="F106" s="297"/>
      <c r="G106" s="298"/>
    </row>
    <row r="107" spans="1:4" s="10" customFormat="1" ht="12.75">
      <c r="A107" s="9"/>
      <c r="B107" s="9"/>
      <c r="C107" s="9"/>
      <c r="D107" s="9"/>
    </row>
    <row r="108" spans="1:7" ht="15.75">
      <c r="A108" s="303" t="s">
        <v>91</v>
      </c>
      <c r="B108" s="303"/>
      <c r="C108" s="303"/>
      <c r="D108" s="303"/>
      <c r="E108" s="303"/>
      <c r="F108" s="303"/>
      <c r="G108" s="303"/>
    </row>
    <row r="109" spans="1:7" s="10" customFormat="1" ht="89.25">
      <c r="A109" s="92" t="s">
        <v>2</v>
      </c>
      <c r="B109" s="95" t="s">
        <v>3</v>
      </c>
      <c r="C109" s="95" t="s">
        <v>106</v>
      </c>
      <c r="D109" s="93" t="s">
        <v>4</v>
      </c>
      <c r="E109" s="24" t="s">
        <v>1</v>
      </c>
      <c r="F109" s="91" t="s">
        <v>7</v>
      </c>
      <c r="G109" s="24" t="s">
        <v>6</v>
      </c>
    </row>
    <row r="110" spans="1:7" s="10" customFormat="1" ht="204">
      <c r="A110" s="13">
        <v>1</v>
      </c>
      <c r="B110" s="185" t="s">
        <v>301</v>
      </c>
      <c r="C110" s="188" t="s">
        <v>302</v>
      </c>
      <c r="D110" s="5" t="s">
        <v>0</v>
      </c>
      <c r="E110" s="5" t="s">
        <v>162</v>
      </c>
      <c r="F110" s="3"/>
      <c r="G110" s="5">
        <v>0</v>
      </c>
    </row>
    <row r="111" spans="1:7" s="10" customFormat="1" ht="102">
      <c r="A111" s="13">
        <f>+A110+1</f>
        <v>2</v>
      </c>
      <c r="B111" s="2" t="s">
        <v>303</v>
      </c>
      <c r="C111" s="1" t="s">
        <v>304</v>
      </c>
      <c r="D111" s="5" t="s">
        <v>162</v>
      </c>
      <c r="E111" s="5" t="s">
        <v>162</v>
      </c>
      <c r="F111" s="3"/>
      <c r="G111" s="5">
        <v>0</v>
      </c>
    </row>
    <row r="112" spans="1:7" s="10" customFormat="1" ht="127.5">
      <c r="A112" s="13">
        <f aca="true" t="shared" si="1" ref="A112:A125">+A111+1</f>
        <v>3</v>
      </c>
      <c r="B112" s="2" t="s">
        <v>305</v>
      </c>
      <c r="C112" s="1" t="s">
        <v>306</v>
      </c>
      <c r="D112" s="5" t="s">
        <v>162</v>
      </c>
      <c r="E112" s="5" t="s">
        <v>0</v>
      </c>
      <c r="F112" s="3"/>
      <c r="G112" s="5">
        <v>40</v>
      </c>
    </row>
    <row r="113" spans="1:7" s="10" customFormat="1" ht="165.75">
      <c r="A113" s="13">
        <f t="shared" si="1"/>
        <v>4</v>
      </c>
      <c r="B113" s="2" t="s">
        <v>307</v>
      </c>
      <c r="C113" s="1" t="s">
        <v>308</v>
      </c>
      <c r="D113" s="5" t="s">
        <v>162</v>
      </c>
      <c r="E113" s="5" t="s">
        <v>0</v>
      </c>
      <c r="F113" s="3"/>
      <c r="G113" s="5">
        <v>40</v>
      </c>
    </row>
    <row r="114" spans="1:7" s="10" customFormat="1" ht="63.75">
      <c r="A114" s="13">
        <f t="shared" si="1"/>
        <v>5</v>
      </c>
      <c r="B114" s="2" t="s">
        <v>309</v>
      </c>
      <c r="C114" s="1" t="s">
        <v>310</v>
      </c>
      <c r="D114" s="5" t="s">
        <v>162</v>
      </c>
      <c r="E114" s="5" t="s">
        <v>0</v>
      </c>
      <c r="F114" s="3"/>
      <c r="G114" s="5">
        <v>40</v>
      </c>
    </row>
    <row r="115" spans="1:7" s="10" customFormat="1" ht="102">
      <c r="A115" s="13">
        <f t="shared" si="1"/>
        <v>6</v>
      </c>
      <c r="B115" s="2" t="s">
        <v>311</v>
      </c>
      <c r="C115" s="1" t="s">
        <v>312</v>
      </c>
      <c r="D115" s="5" t="s">
        <v>162</v>
      </c>
      <c r="E115" s="5" t="s">
        <v>162</v>
      </c>
      <c r="F115" s="3"/>
      <c r="G115" s="5">
        <v>0</v>
      </c>
    </row>
    <row r="116" spans="1:7" s="10" customFormat="1" ht="191.25">
      <c r="A116" s="13">
        <f t="shared" si="1"/>
        <v>7</v>
      </c>
      <c r="B116" s="2" t="s">
        <v>313</v>
      </c>
      <c r="C116" s="1" t="s">
        <v>314</v>
      </c>
      <c r="D116" s="5" t="s">
        <v>0</v>
      </c>
      <c r="E116" s="5" t="s">
        <v>162</v>
      </c>
      <c r="F116" s="3"/>
      <c r="G116" s="5">
        <v>0</v>
      </c>
    </row>
    <row r="117" spans="1:7" s="10" customFormat="1" ht="191.25">
      <c r="A117" s="13">
        <f t="shared" si="1"/>
        <v>8</v>
      </c>
      <c r="B117" s="2" t="s">
        <v>315</v>
      </c>
      <c r="C117" s="1" t="s">
        <v>316</v>
      </c>
      <c r="D117" s="5" t="s">
        <v>0</v>
      </c>
      <c r="E117" s="5" t="s">
        <v>162</v>
      </c>
      <c r="F117" s="3"/>
      <c r="G117" s="5">
        <v>0</v>
      </c>
    </row>
    <row r="118" spans="1:7" s="10" customFormat="1" ht="102">
      <c r="A118" s="13">
        <f t="shared" si="1"/>
        <v>9</v>
      </c>
      <c r="B118" s="2" t="s">
        <v>317</v>
      </c>
      <c r="C118" s="1" t="s">
        <v>318</v>
      </c>
      <c r="D118" s="5" t="s">
        <v>162</v>
      </c>
      <c r="E118" s="5" t="s">
        <v>162</v>
      </c>
      <c r="F118" s="3"/>
      <c r="G118" s="5">
        <v>0</v>
      </c>
    </row>
    <row r="119" spans="1:7" s="10" customFormat="1" ht="204">
      <c r="A119" s="13">
        <f t="shared" si="1"/>
        <v>10</v>
      </c>
      <c r="B119" s="2" t="s">
        <v>319</v>
      </c>
      <c r="C119" s="1" t="s">
        <v>320</v>
      </c>
      <c r="D119" s="5" t="s">
        <v>162</v>
      </c>
      <c r="E119" s="5" t="s">
        <v>162</v>
      </c>
      <c r="F119" s="3"/>
      <c r="G119" s="5">
        <v>0</v>
      </c>
    </row>
    <row r="120" spans="1:7" s="10" customFormat="1" ht="140.25">
      <c r="A120" s="13">
        <f t="shared" si="1"/>
        <v>11</v>
      </c>
      <c r="B120" s="2" t="s">
        <v>321</v>
      </c>
      <c r="C120" s="1" t="s">
        <v>322</v>
      </c>
      <c r="D120" s="5" t="s">
        <v>0</v>
      </c>
      <c r="E120" s="5" t="s">
        <v>162</v>
      </c>
      <c r="F120" s="3"/>
      <c r="G120" s="5">
        <v>0</v>
      </c>
    </row>
    <row r="121" spans="1:7" s="10" customFormat="1" ht="63.75">
      <c r="A121" s="13">
        <f t="shared" si="1"/>
        <v>12</v>
      </c>
      <c r="B121" s="2" t="s">
        <v>323</v>
      </c>
      <c r="C121" s="1" t="s">
        <v>324</v>
      </c>
      <c r="D121" s="5" t="s">
        <v>162</v>
      </c>
      <c r="E121" s="5" t="s">
        <v>0</v>
      </c>
      <c r="F121" s="3"/>
      <c r="G121" s="5">
        <v>40</v>
      </c>
    </row>
    <row r="122" spans="1:7" s="10" customFormat="1" ht="293.25">
      <c r="A122" s="13">
        <f t="shared" si="1"/>
        <v>13</v>
      </c>
      <c r="B122" s="185" t="s">
        <v>325</v>
      </c>
      <c r="C122" s="188" t="s">
        <v>326</v>
      </c>
      <c r="D122" s="5" t="s">
        <v>0</v>
      </c>
      <c r="E122" s="5" t="s">
        <v>162</v>
      </c>
      <c r="F122" s="3"/>
      <c r="G122" s="5">
        <v>0</v>
      </c>
    </row>
    <row r="123" spans="1:7" s="16" customFormat="1" ht="178.5">
      <c r="A123" s="13">
        <f t="shared" si="1"/>
        <v>14</v>
      </c>
      <c r="B123" s="185" t="s">
        <v>277</v>
      </c>
      <c r="C123" s="188" t="s">
        <v>327</v>
      </c>
      <c r="D123" s="5" t="s">
        <v>0</v>
      </c>
      <c r="E123" s="5" t="s">
        <v>162</v>
      </c>
      <c r="F123" s="3"/>
      <c r="G123" s="5">
        <v>0</v>
      </c>
    </row>
    <row r="124" spans="1:7" s="16" customFormat="1" ht="204">
      <c r="A124" s="13">
        <f t="shared" si="1"/>
        <v>15</v>
      </c>
      <c r="B124" s="181" t="s">
        <v>328</v>
      </c>
      <c r="C124" s="188" t="s">
        <v>329</v>
      </c>
      <c r="D124" s="5" t="s">
        <v>162</v>
      </c>
      <c r="E124" s="5" t="s">
        <v>162</v>
      </c>
      <c r="F124" s="3"/>
      <c r="G124" s="5">
        <v>0</v>
      </c>
    </row>
    <row r="125" spans="1:7" s="16" customFormat="1" ht="165.75">
      <c r="A125" s="13">
        <f t="shared" si="1"/>
        <v>16</v>
      </c>
      <c r="B125" s="181" t="s">
        <v>330</v>
      </c>
      <c r="C125" s="188" t="s">
        <v>331</v>
      </c>
      <c r="D125" s="5" t="s">
        <v>162</v>
      </c>
      <c r="E125" s="5" t="s">
        <v>162</v>
      </c>
      <c r="F125" s="3"/>
      <c r="G125" s="5">
        <v>0</v>
      </c>
    </row>
    <row r="126" spans="1:7" s="22" customFormat="1" ht="25.5" customHeight="1">
      <c r="A126" s="300" t="s">
        <v>332</v>
      </c>
      <c r="B126" s="301"/>
      <c r="C126" s="301"/>
      <c r="D126" s="302"/>
      <c r="E126" s="296">
        <f>SUM(G110:G125)/16</f>
        <v>10</v>
      </c>
      <c r="F126" s="297"/>
      <c r="G126" s="298"/>
    </row>
    <row r="127" spans="1:7" s="16" customFormat="1" ht="12.75">
      <c r="A127" s="12"/>
      <c r="B127" s="12"/>
      <c r="C127" s="12"/>
      <c r="D127" s="12"/>
      <c r="E127" s="12"/>
      <c r="F127" s="12"/>
      <c r="G127" s="12"/>
    </row>
    <row r="128" spans="1:7" ht="15.75">
      <c r="A128" s="303" t="s">
        <v>92</v>
      </c>
      <c r="B128" s="303"/>
      <c r="C128" s="303"/>
      <c r="D128" s="303"/>
      <c r="E128" s="303"/>
      <c r="F128" s="303"/>
      <c r="G128" s="303"/>
    </row>
    <row r="129" spans="1:7" s="28" customFormat="1" ht="64.5" customHeight="1">
      <c r="A129" s="92" t="s">
        <v>2</v>
      </c>
      <c r="B129" s="345" t="s">
        <v>108</v>
      </c>
      <c r="C129" s="345"/>
      <c r="D129" s="93" t="s">
        <v>109</v>
      </c>
      <c r="E129" s="27" t="s">
        <v>72</v>
      </c>
      <c r="F129" s="91" t="s">
        <v>33</v>
      </c>
      <c r="G129" s="29" t="s">
        <v>6</v>
      </c>
    </row>
    <row r="130" spans="1:7" s="28" customFormat="1" ht="66.75" customHeight="1">
      <c r="A130" s="30">
        <v>1</v>
      </c>
      <c r="B130" s="189" t="s">
        <v>333</v>
      </c>
      <c r="C130" s="1" t="s">
        <v>334</v>
      </c>
      <c r="D130" s="190">
        <v>10</v>
      </c>
      <c r="E130" s="13" t="s">
        <v>162</v>
      </c>
      <c r="F130" s="5" t="s">
        <v>689</v>
      </c>
      <c r="G130" s="32">
        <v>0</v>
      </c>
    </row>
    <row r="131" spans="1:7" s="28" customFormat="1" ht="63" customHeight="1">
      <c r="A131" s="30">
        <f>+A130+1</f>
        <v>2</v>
      </c>
      <c r="B131" s="189" t="s">
        <v>335</v>
      </c>
      <c r="C131" s="1" t="s">
        <v>334</v>
      </c>
      <c r="D131" s="190">
        <v>10</v>
      </c>
      <c r="E131" s="13" t="s">
        <v>162</v>
      </c>
      <c r="F131" s="5" t="s">
        <v>689</v>
      </c>
      <c r="G131" s="32">
        <v>0</v>
      </c>
    </row>
    <row r="132" spans="1:7" s="28" customFormat="1" ht="103.5" customHeight="1">
      <c r="A132" s="30">
        <f>+A131+1</f>
        <v>3</v>
      </c>
      <c r="B132" s="5" t="s">
        <v>336</v>
      </c>
      <c r="C132" s="1" t="s">
        <v>337</v>
      </c>
      <c r="D132" s="190">
        <v>30</v>
      </c>
      <c r="E132" s="13" t="s">
        <v>162</v>
      </c>
      <c r="F132" s="5" t="s">
        <v>689</v>
      </c>
      <c r="G132" s="32">
        <v>0</v>
      </c>
    </row>
    <row r="133" spans="1:7" s="28" customFormat="1" ht="22.5" customHeight="1">
      <c r="A133" s="348" t="s">
        <v>338</v>
      </c>
      <c r="B133" s="349"/>
      <c r="C133" s="349"/>
      <c r="D133" s="350"/>
      <c r="E133" s="347">
        <f>SUM(G130:G132)</f>
        <v>0</v>
      </c>
      <c r="F133" s="347"/>
      <c r="G133" s="347"/>
    </row>
    <row r="134" spans="1:7" s="16" customFormat="1" ht="12.75">
      <c r="A134" s="9"/>
      <c r="B134" s="9"/>
      <c r="C134" s="9"/>
      <c r="D134" s="9"/>
      <c r="E134" s="18"/>
      <c r="F134" s="22"/>
      <c r="G134" s="18"/>
    </row>
    <row r="135" spans="1:7" ht="15.75">
      <c r="A135" s="303" t="s">
        <v>93</v>
      </c>
      <c r="B135" s="303"/>
      <c r="C135" s="303"/>
      <c r="D135" s="303"/>
      <c r="E135" s="303"/>
      <c r="F135" s="303"/>
      <c r="G135" s="303"/>
    </row>
    <row r="136" spans="1:7" s="26" customFormat="1" ht="32.25" customHeight="1">
      <c r="A136" s="299" t="s">
        <v>110</v>
      </c>
      <c r="B136" s="299"/>
      <c r="C136" s="299"/>
      <c r="D136" s="299"/>
      <c r="E136" s="326" t="s">
        <v>8</v>
      </c>
      <c r="F136" s="326"/>
      <c r="G136" s="19" t="s">
        <v>9</v>
      </c>
    </row>
    <row r="137" spans="1:7" s="16" customFormat="1" ht="12.75">
      <c r="A137" s="9"/>
      <c r="B137" s="9"/>
      <c r="C137" s="9"/>
      <c r="D137" s="9"/>
      <c r="E137" s="18"/>
      <c r="F137" s="22"/>
      <c r="G137" s="18"/>
    </row>
    <row r="138" spans="1:7" s="12" customFormat="1" ht="30" customHeight="1">
      <c r="A138" s="326" t="s">
        <v>10</v>
      </c>
      <c r="B138" s="326"/>
      <c r="C138" s="326"/>
      <c r="D138" s="326"/>
      <c r="E138" s="326"/>
      <c r="F138" s="326"/>
      <c r="G138" s="326"/>
    </row>
    <row r="139" spans="1:7" s="16" customFormat="1" ht="15" customHeight="1">
      <c r="A139" s="316" t="s">
        <v>11</v>
      </c>
      <c r="B139" s="316"/>
      <c r="C139" s="316"/>
      <c r="D139" s="316"/>
      <c r="E139" s="346">
        <v>1.565</v>
      </c>
      <c r="F139" s="346"/>
      <c r="G139" s="33" t="s">
        <v>13</v>
      </c>
    </row>
    <row r="140" spans="1:7" s="16" customFormat="1" ht="15" customHeight="1">
      <c r="A140" s="316" t="s">
        <v>12</v>
      </c>
      <c r="B140" s="316"/>
      <c r="C140" s="316"/>
      <c r="D140" s="316"/>
      <c r="E140" s="341"/>
      <c r="F140" s="341"/>
      <c r="G140" s="33" t="s">
        <v>13</v>
      </c>
    </row>
    <row r="141" spans="1:7" s="16" customFormat="1" ht="12.75">
      <c r="A141" s="9"/>
      <c r="B141" s="9"/>
      <c r="C141" s="9"/>
      <c r="D141" s="9"/>
      <c r="E141" s="18"/>
      <c r="F141" s="22"/>
      <c r="G141" s="18"/>
    </row>
    <row r="142" spans="1:7" s="12" customFormat="1" ht="30" customHeight="1">
      <c r="A142" s="326" t="s">
        <v>146</v>
      </c>
      <c r="B142" s="326"/>
      <c r="C142" s="326"/>
      <c r="D142" s="326"/>
      <c r="E142" s="326"/>
      <c r="F142" s="326"/>
      <c r="G142" s="326"/>
    </row>
    <row r="143" spans="1:7" s="127" customFormat="1" ht="27" customHeight="1">
      <c r="A143" s="326" t="s">
        <v>148</v>
      </c>
      <c r="B143" s="326"/>
      <c r="C143" s="326"/>
      <c r="D143" s="326"/>
      <c r="E143" s="342" t="s">
        <v>107</v>
      </c>
      <c r="F143" s="342"/>
      <c r="G143" s="170" t="s">
        <v>15</v>
      </c>
    </row>
    <row r="144" spans="1:7" s="16" customFormat="1" ht="12.75">
      <c r="A144" s="316" t="s">
        <v>340</v>
      </c>
      <c r="B144" s="316"/>
      <c r="C144" s="316"/>
      <c r="D144" s="316"/>
      <c r="E144" s="290">
        <v>5588662000</v>
      </c>
      <c r="F144" s="290"/>
      <c r="G144" s="126"/>
    </row>
    <row r="145" spans="1:7" s="16" customFormat="1" ht="12.75">
      <c r="A145" s="316" t="s">
        <v>341</v>
      </c>
      <c r="B145" s="316"/>
      <c r="C145" s="316"/>
      <c r="D145" s="316"/>
      <c r="E145" s="291">
        <v>235126044</v>
      </c>
      <c r="F145" s="292"/>
      <c r="G145" s="126"/>
    </row>
    <row r="146" spans="1:7" s="16" customFormat="1" ht="12.75">
      <c r="A146" s="316" t="s">
        <v>342</v>
      </c>
      <c r="B146" s="316"/>
      <c r="C146" s="316"/>
      <c r="D146" s="316"/>
      <c r="E146" s="291">
        <v>602085496</v>
      </c>
      <c r="F146" s="292"/>
      <c r="G146" s="126"/>
    </row>
    <row r="147" spans="1:7" s="180" customFormat="1" ht="12.75">
      <c r="A147" s="307" t="s">
        <v>343</v>
      </c>
      <c r="B147" s="308"/>
      <c r="C147" s="308"/>
      <c r="D147" s="309"/>
      <c r="E147" s="291">
        <v>53701526</v>
      </c>
      <c r="F147" s="292"/>
      <c r="G147" s="178"/>
    </row>
    <row r="148" spans="1:7" s="180" customFormat="1" ht="12.75">
      <c r="A148" s="307" t="s">
        <v>344</v>
      </c>
      <c r="B148" s="308"/>
      <c r="C148" s="308"/>
      <c r="D148" s="309"/>
      <c r="E148" s="291">
        <v>29768089</v>
      </c>
      <c r="F148" s="292"/>
      <c r="G148" s="178"/>
    </row>
    <row r="149" spans="1:7" s="180" customFormat="1" ht="12.75">
      <c r="A149" s="307" t="s">
        <v>345</v>
      </c>
      <c r="B149" s="308"/>
      <c r="C149" s="308"/>
      <c r="D149" s="309"/>
      <c r="E149" s="291">
        <v>107432204</v>
      </c>
      <c r="F149" s="292"/>
      <c r="G149" s="178"/>
    </row>
    <row r="150" spans="1:7" s="180" customFormat="1" ht="12.75">
      <c r="A150" s="307" t="s">
        <v>346</v>
      </c>
      <c r="B150" s="308"/>
      <c r="C150" s="308"/>
      <c r="D150" s="309"/>
      <c r="E150" s="291">
        <v>1000000</v>
      </c>
      <c r="F150" s="292"/>
      <c r="G150" s="178"/>
    </row>
    <row r="151" spans="1:7" s="16" customFormat="1" ht="45" customHeight="1">
      <c r="A151" s="338" t="s">
        <v>347</v>
      </c>
      <c r="B151" s="339"/>
      <c r="C151" s="339"/>
      <c r="D151" s="340"/>
      <c r="E151" s="291">
        <v>115000000</v>
      </c>
      <c r="F151" s="292"/>
      <c r="G151" s="126"/>
    </row>
    <row r="152" spans="1:7" s="16" customFormat="1" ht="12.75">
      <c r="A152" s="316" t="s">
        <v>348</v>
      </c>
      <c r="B152" s="316"/>
      <c r="C152" s="316"/>
      <c r="D152" s="316"/>
      <c r="E152" s="291">
        <v>40000000</v>
      </c>
      <c r="F152" s="292"/>
      <c r="G152" s="126"/>
    </row>
    <row r="153" spans="1:7" s="16" customFormat="1" ht="12.75">
      <c r="A153" s="316" t="s">
        <v>349</v>
      </c>
      <c r="B153" s="316"/>
      <c r="C153" s="316"/>
      <c r="D153" s="316"/>
      <c r="E153" s="291">
        <v>204055771</v>
      </c>
      <c r="F153" s="292"/>
      <c r="G153" s="126"/>
    </row>
    <row r="154" spans="1:7" s="16" customFormat="1" ht="12.75">
      <c r="A154" s="316" t="s">
        <v>350</v>
      </c>
      <c r="B154" s="316"/>
      <c r="C154" s="316"/>
      <c r="D154" s="316"/>
      <c r="E154" s="291">
        <v>600000000</v>
      </c>
      <c r="F154" s="292"/>
      <c r="G154" s="126"/>
    </row>
    <row r="155" spans="1:7" s="16" customFormat="1" ht="12.75">
      <c r="A155" s="316" t="s">
        <v>351</v>
      </c>
      <c r="B155" s="316"/>
      <c r="C155" s="316"/>
      <c r="D155" s="316"/>
      <c r="E155" s="291">
        <v>300000000</v>
      </c>
      <c r="F155" s="292"/>
      <c r="G155" s="126"/>
    </row>
    <row r="156" spans="1:7" s="16" customFormat="1" ht="20.25" customHeight="1">
      <c r="A156" s="311" t="s">
        <v>339</v>
      </c>
      <c r="B156" s="311"/>
      <c r="C156" s="311"/>
      <c r="D156" s="311"/>
      <c r="E156" s="312">
        <f>SUM(E144:F155)</f>
        <v>7876831130</v>
      </c>
      <c r="F156" s="312"/>
      <c r="G156" s="313"/>
    </row>
    <row r="157" spans="1:7" s="16" customFormat="1" ht="16.5" customHeight="1">
      <c r="A157" s="316" t="s">
        <v>147</v>
      </c>
      <c r="B157" s="316"/>
      <c r="C157" s="316"/>
      <c r="D157" s="316"/>
      <c r="E157" s="290">
        <v>247311547</v>
      </c>
      <c r="F157" s="290"/>
      <c r="G157" s="314"/>
    </row>
    <row r="158" spans="1:9" s="16" customFormat="1" ht="22.5" customHeight="1">
      <c r="A158" s="311" t="s">
        <v>71</v>
      </c>
      <c r="B158" s="311"/>
      <c r="C158" s="311"/>
      <c r="D158" s="311"/>
      <c r="E158" s="312">
        <f>SUM(E156:F157)</f>
        <v>8124142677</v>
      </c>
      <c r="F158" s="312"/>
      <c r="G158" s="315"/>
      <c r="I158" s="230"/>
    </row>
    <row r="159" spans="1:7" s="16" customFormat="1" ht="12.75">
      <c r="A159" s="9"/>
      <c r="B159" s="9"/>
      <c r="C159" s="9"/>
      <c r="D159" s="9"/>
      <c r="E159" s="18"/>
      <c r="F159" s="22"/>
      <c r="G159" s="18"/>
    </row>
    <row r="160" spans="1:7" s="12" customFormat="1" ht="30" customHeight="1">
      <c r="A160" s="326" t="s">
        <v>16</v>
      </c>
      <c r="B160" s="326"/>
      <c r="C160" s="326"/>
      <c r="D160" s="326"/>
      <c r="E160" s="326"/>
      <c r="F160" s="326"/>
      <c r="G160" s="326"/>
    </row>
    <row r="161" spans="1:7" s="25" customFormat="1" ht="20.25" customHeight="1">
      <c r="A161" s="334" t="s">
        <v>70</v>
      </c>
      <c r="B161" s="335"/>
      <c r="C161" s="335"/>
      <c r="D161" s="336"/>
      <c r="E161" s="337">
        <v>310</v>
      </c>
      <c r="F161" s="337"/>
      <c r="G161" s="96"/>
    </row>
    <row r="162" spans="1:7" s="16" customFormat="1" ht="12.75">
      <c r="A162" s="9"/>
      <c r="B162" s="9"/>
      <c r="C162" s="9"/>
      <c r="D162" s="9"/>
      <c r="E162" s="18"/>
      <c r="F162" s="22"/>
      <c r="G162" s="18"/>
    </row>
    <row r="163" spans="1:7" s="12" customFormat="1" ht="30" customHeight="1">
      <c r="A163" s="326" t="s">
        <v>17</v>
      </c>
      <c r="B163" s="326"/>
      <c r="C163" s="326"/>
      <c r="D163" s="326"/>
      <c r="E163" s="326"/>
      <c r="F163" s="326"/>
      <c r="G163" s="326"/>
    </row>
    <row r="164" spans="1:7" s="25" customFormat="1" ht="17.25" customHeight="1">
      <c r="A164" s="316" t="s">
        <v>26</v>
      </c>
      <c r="B164" s="316"/>
      <c r="C164" s="316"/>
      <c r="D164" s="316"/>
      <c r="E164" s="290">
        <v>10799862</v>
      </c>
      <c r="F164" s="290"/>
      <c r="G164" s="305"/>
    </row>
    <row r="165" spans="1:7" s="25" customFormat="1" ht="17.25" customHeight="1">
      <c r="A165" s="316" t="s">
        <v>15</v>
      </c>
      <c r="B165" s="316"/>
      <c r="C165" s="316"/>
      <c r="D165" s="316"/>
      <c r="E165" s="290"/>
      <c r="F165" s="290"/>
      <c r="G165" s="305"/>
    </row>
    <row r="166" spans="1:7" s="25" customFormat="1" ht="17.25" customHeight="1">
      <c r="A166" s="316" t="s">
        <v>18</v>
      </c>
      <c r="B166" s="316"/>
      <c r="C166" s="316"/>
      <c r="D166" s="316"/>
      <c r="E166" s="290">
        <f>+E164*16%</f>
        <v>1727977.92</v>
      </c>
      <c r="F166" s="290"/>
      <c r="G166" s="305"/>
    </row>
    <row r="167" spans="1:7" s="25" customFormat="1" ht="20.25" customHeight="1">
      <c r="A167" s="327" t="s">
        <v>17</v>
      </c>
      <c r="B167" s="328"/>
      <c r="C167" s="328"/>
      <c r="D167" s="329"/>
      <c r="E167" s="312">
        <f>SUM(E164:F166)</f>
        <v>12527839.92</v>
      </c>
      <c r="F167" s="312"/>
      <c r="G167" s="305"/>
    </row>
    <row r="168" spans="1:7" s="16" customFormat="1" ht="12.75">
      <c r="A168" s="9"/>
      <c r="B168" s="9"/>
      <c r="C168" s="9"/>
      <c r="D168" s="9"/>
      <c r="E168" s="18"/>
      <c r="F168" s="22"/>
      <c r="G168" s="18"/>
    </row>
    <row r="169" spans="1:7" s="12" customFormat="1" ht="30" customHeight="1">
      <c r="A169" s="326" t="s">
        <v>19</v>
      </c>
      <c r="B169" s="326"/>
      <c r="C169" s="326"/>
      <c r="D169" s="326"/>
      <c r="E169" s="326"/>
      <c r="F169" s="326"/>
      <c r="G169" s="326"/>
    </row>
    <row r="170" spans="1:7" s="25" customFormat="1" ht="19.5" customHeight="1">
      <c r="A170" s="317" t="s">
        <v>20</v>
      </c>
      <c r="B170" s="321"/>
      <c r="C170" s="321"/>
      <c r="D170" s="322"/>
      <c r="E170" s="320" t="s">
        <v>690</v>
      </c>
      <c r="F170" s="320"/>
      <c r="G170" s="34">
        <v>200</v>
      </c>
    </row>
    <row r="171" spans="1:7" s="25" customFormat="1" ht="19.5" customHeight="1">
      <c r="A171" s="317" t="s">
        <v>21</v>
      </c>
      <c r="B171" s="324"/>
      <c r="C171" s="324"/>
      <c r="D171" s="325"/>
      <c r="E171" s="320" t="s">
        <v>690</v>
      </c>
      <c r="F171" s="320"/>
      <c r="G171" s="34">
        <v>200</v>
      </c>
    </row>
    <row r="172" spans="1:7" s="25" customFormat="1" ht="25.5" customHeight="1">
      <c r="A172" s="317" t="s">
        <v>40</v>
      </c>
      <c r="B172" s="318"/>
      <c r="C172" s="318"/>
      <c r="D172" s="319"/>
      <c r="E172" s="320" t="s">
        <v>151</v>
      </c>
      <c r="F172" s="320"/>
      <c r="G172" s="34">
        <v>300</v>
      </c>
    </row>
    <row r="173" spans="1:7" s="25" customFormat="1" ht="25.5" customHeight="1">
      <c r="A173" s="317" t="s">
        <v>39</v>
      </c>
      <c r="B173" s="318"/>
      <c r="C173" s="318"/>
      <c r="D173" s="319"/>
      <c r="E173" s="320" t="s">
        <v>151</v>
      </c>
      <c r="F173" s="320"/>
      <c r="G173" s="34">
        <v>300</v>
      </c>
    </row>
    <row r="174" spans="1:7" s="25" customFormat="1" ht="25.5" customHeight="1">
      <c r="A174" s="317" t="s">
        <v>75</v>
      </c>
      <c r="B174" s="318"/>
      <c r="C174" s="318"/>
      <c r="D174" s="319"/>
      <c r="E174" s="320" t="s">
        <v>151</v>
      </c>
      <c r="F174" s="320"/>
      <c r="G174" s="34">
        <v>300</v>
      </c>
    </row>
    <row r="175" spans="1:7" s="25" customFormat="1" ht="32.25" customHeight="1">
      <c r="A175" s="317" t="s">
        <v>152</v>
      </c>
      <c r="B175" s="318"/>
      <c r="C175" s="318"/>
      <c r="D175" s="319"/>
      <c r="E175" s="320" t="s">
        <v>151</v>
      </c>
      <c r="F175" s="320"/>
      <c r="G175" s="103">
        <v>300</v>
      </c>
    </row>
    <row r="176" spans="1:7" s="25" customFormat="1" ht="27.75" customHeight="1">
      <c r="A176" s="317" t="s">
        <v>23</v>
      </c>
      <c r="B176" s="318"/>
      <c r="C176" s="318"/>
      <c r="D176" s="319"/>
      <c r="E176" s="320" t="s">
        <v>151</v>
      </c>
      <c r="F176" s="320"/>
      <c r="G176" s="103">
        <v>300</v>
      </c>
    </row>
    <row r="177" spans="1:7" s="25" customFormat="1" ht="19.5" customHeight="1">
      <c r="A177" s="317" t="s">
        <v>22</v>
      </c>
      <c r="B177" s="318"/>
      <c r="C177" s="318"/>
      <c r="D177" s="319"/>
      <c r="E177" s="320" t="s">
        <v>151</v>
      </c>
      <c r="F177" s="320"/>
      <c r="G177" s="103">
        <v>300</v>
      </c>
    </row>
    <row r="178" spans="1:7" s="25" customFormat="1" ht="20.25" customHeight="1">
      <c r="A178" s="327" t="s">
        <v>153</v>
      </c>
      <c r="B178" s="328"/>
      <c r="C178" s="328"/>
      <c r="D178" s="329"/>
      <c r="E178" s="331">
        <f>SUM(G170:G177)/8</f>
        <v>275</v>
      </c>
      <c r="F178" s="332"/>
      <c r="G178" s="333"/>
    </row>
    <row r="179" spans="1:4" s="25" customFormat="1" ht="12.75">
      <c r="A179" s="9"/>
      <c r="B179" s="9"/>
      <c r="C179" s="9"/>
      <c r="D179" s="9"/>
    </row>
    <row r="180" spans="1:7" ht="15.75">
      <c r="A180" s="303" t="s">
        <v>95</v>
      </c>
      <c r="B180" s="303"/>
      <c r="C180" s="303"/>
      <c r="D180" s="303"/>
      <c r="E180" s="303"/>
      <c r="F180" s="303"/>
      <c r="G180" s="303"/>
    </row>
    <row r="181" spans="1:7" s="25" customFormat="1" ht="24" customHeight="1">
      <c r="A181" s="317" t="s">
        <v>69</v>
      </c>
      <c r="B181" s="321"/>
      <c r="C181" s="321"/>
      <c r="D181" s="322"/>
      <c r="E181" s="330"/>
      <c r="F181" s="330"/>
      <c r="G181" s="96">
        <v>40</v>
      </c>
    </row>
    <row r="188" spans="1:7" s="16" customFormat="1" ht="12.75">
      <c r="A188" s="9"/>
      <c r="B188" s="9"/>
      <c r="C188" s="9"/>
      <c r="D188" s="9"/>
      <c r="E188" s="18"/>
      <c r="F188" s="22"/>
      <c r="G188" s="18"/>
    </row>
    <row r="189" spans="1:7" s="16" customFormat="1" ht="12.75">
      <c r="A189" s="9"/>
      <c r="B189" s="9"/>
      <c r="C189" s="9"/>
      <c r="D189" s="9"/>
      <c r="E189" s="18"/>
      <c r="F189" s="22"/>
      <c r="G189" s="18"/>
    </row>
    <row r="190" spans="1:7" s="16" customFormat="1" ht="12.75">
      <c r="A190" s="9"/>
      <c r="B190" s="9"/>
      <c r="C190" s="9"/>
      <c r="D190" s="9"/>
      <c r="E190" s="18"/>
      <c r="F190" s="22"/>
      <c r="G190" s="18"/>
    </row>
    <row r="191" spans="1:7" s="16" customFormat="1" ht="12.75">
      <c r="A191" s="9"/>
      <c r="B191" s="9"/>
      <c r="C191" s="9"/>
      <c r="D191" s="9"/>
      <c r="E191" s="18"/>
      <c r="F191" s="22"/>
      <c r="G191" s="18"/>
    </row>
    <row r="192" spans="1:7" s="16" customFormat="1" ht="12.75">
      <c r="A192" s="9"/>
      <c r="B192" s="9"/>
      <c r="C192" s="9"/>
      <c r="D192" s="9"/>
      <c r="E192" s="18"/>
      <c r="F192" s="22"/>
      <c r="G192" s="18"/>
    </row>
    <row r="193" spans="1:7" s="16" customFormat="1" ht="12.75">
      <c r="A193" s="9"/>
      <c r="B193" s="9"/>
      <c r="C193" s="9"/>
      <c r="D193" s="9"/>
      <c r="E193" s="18"/>
      <c r="F193" s="22"/>
      <c r="G193" s="18"/>
    </row>
    <row r="194" spans="1:7" s="16" customFormat="1" ht="12.75">
      <c r="A194" s="9"/>
      <c r="B194" s="9"/>
      <c r="C194" s="9"/>
      <c r="D194" s="9"/>
      <c r="E194" s="18"/>
      <c r="F194" s="22"/>
      <c r="G194" s="18"/>
    </row>
    <row r="195" spans="1:7" s="16" customFormat="1" ht="12.75">
      <c r="A195" s="9"/>
      <c r="B195" s="9"/>
      <c r="C195" s="9"/>
      <c r="D195" s="9"/>
      <c r="E195" s="18"/>
      <c r="F195" s="22"/>
      <c r="G195" s="18"/>
    </row>
    <row r="196" spans="1:7" s="16" customFormat="1" ht="12.75">
      <c r="A196" s="9"/>
      <c r="B196" s="9"/>
      <c r="C196" s="9"/>
      <c r="D196" s="9"/>
      <c r="E196" s="18"/>
      <c r="F196" s="22"/>
      <c r="G196" s="18"/>
    </row>
    <row r="197" spans="1:7" s="16" customFormat="1" ht="12.75">
      <c r="A197" s="9"/>
      <c r="B197" s="9"/>
      <c r="C197" s="9"/>
      <c r="D197" s="9"/>
      <c r="E197" s="18"/>
      <c r="F197" s="22"/>
      <c r="G197" s="18"/>
    </row>
    <row r="198" spans="1:7" s="16" customFormat="1" ht="12.75">
      <c r="A198" s="9"/>
      <c r="B198" s="9"/>
      <c r="C198" s="9"/>
      <c r="D198" s="9"/>
      <c r="E198" s="18"/>
      <c r="F198" s="22"/>
      <c r="G198" s="18"/>
    </row>
    <row r="199" spans="1:7" s="16" customFormat="1" ht="12.75">
      <c r="A199" s="9"/>
      <c r="B199" s="9"/>
      <c r="C199" s="9"/>
      <c r="D199" s="9"/>
      <c r="E199" s="18"/>
      <c r="F199" s="22"/>
      <c r="G199" s="18"/>
    </row>
    <row r="200" spans="1:7" s="16" customFormat="1" ht="12.75">
      <c r="A200" s="9"/>
      <c r="B200" s="9"/>
      <c r="C200" s="9"/>
      <c r="D200" s="9"/>
      <c r="E200" s="18"/>
      <c r="F200" s="22"/>
      <c r="G200" s="18"/>
    </row>
    <row r="201" spans="1:7" s="16" customFormat="1" ht="12.75">
      <c r="A201" s="9"/>
      <c r="B201" s="9"/>
      <c r="C201" s="9"/>
      <c r="D201" s="9"/>
      <c r="E201" s="18"/>
      <c r="F201" s="22"/>
      <c r="G201" s="18"/>
    </row>
    <row r="202" spans="1:7" s="16" customFormat="1" ht="12.75">
      <c r="A202" s="9"/>
      <c r="B202" s="9"/>
      <c r="C202" s="9"/>
      <c r="D202" s="9"/>
      <c r="E202" s="18"/>
      <c r="F202" s="22"/>
      <c r="G202" s="18"/>
    </row>
    <row r="203" spans="1:7" s="16" customFormat="1" ht="12.75">
      <c r="A203" s="9"/>
      <c r="B203" s="9"/>
      <c r="C203" s="9"/>
      <c r="D203" s="9"/>
      <c r="E203" s="18"/>
      <c r="F203" s="22"/>
      <c r="G203" s="18"/>
    </row>
    <row r="204" spans="1:7" s="16" customFormat="1" ht="12.75">
      <c r="A204" s="9"/>
      <c r="B204" s="9"/>
      <c r="C204" s="9"/>
      <c r="D204" s="9"/>
      <c r="E204" s="18"/>
      <c r="F204" s="22"/>
      <c r="G204" s="18"/>
    </row>
    <row r="205" spans="1:7" s="16" customFormat="1" ht="12.75">
      <c r="A205" s="9"/>
      <c r="B205" s="9"/>
      <c r="C205" s="9"/>
      <c r="D205" s="9"/>
      <c r="E205" s="18"/>
      <c r="F205" s="22"/>
      <c r="G205" s="18"/>
    </row>
    <row r="206" spans="1:7" s="16" customFormat="1" ht="12.75">
      <c r="A206" s="9"/>
      <c r="B206" s="9"/>
      <c r="C206" s="9"/>
      <c r="D206" s="9"/>
      <c r="E206" s="18"/>
      <c r="F206" s="22"/>
      <c r="G206" s="18"/>
    </row>
    <row r="207" spans="1:7" s="16" customFormat="1" ht="12.75">
      <c r="A207" s="9"/>
      <c r="B207" s="9"/>
      <c r="C207" s="9"/>
      <c r="D207" s="9"/>
      <c r="E207" s="18"/>
      <c r="F207" s="22"/>
      <c r="G207" s="18"/>
    </row>
    <row r="208" spans="1:7" s="16" customFormat="1" ht="12.75">
      <c r="A208" s="9"/>
      <c r="B208" s="9"/>
      <c r="C208" s="9"/>
      <c r="D208" s="9"/>
      <c r="E208" s="18"/>
      <c r="F208" s="22"/>
      <c r="G208" s="18"/>
    </row>
    <row r="209" spans="1:7" s="16" customFormat="1" ht="12.75">
      <c r="A209" s="9"/>
      <c r="B209" s="9"/>
      <c r="C209" s="9"/>
      <c r="D209" s="9"/>
      <c r="E209" s="18"/>
      <c r="F209" s="22"/>
      <c r="G209" s="18"/>
    </row>
    <row r="210" spans="1:7" s="16" customFormat="1" ht="12.75">
      <c r="A210" s="9"/>
      <c r="B210" s="9"/>
      <c r="C210" s="9"/>
      <c r="D210" s="9"/>
      <c r="E210" s="18"/>
      <c r="F210" s="22"/>
      <c r="G210" s="18"/>
    </row>
    <row r="211" spans="1:7" s="16" customFormat="1" ht="12.75">
      <c r="A211" s="9"/>
      <c r="B211" s="9"/>
      <c r="C211" s="9"/>
      <c r="D211" s="9"/>
      <c r="E211" s="18"/>
      <c r="F211" s="22"/>
      <c r="G211" s="18"/>
    </row>
    <row r="212" spans="1:7" s="16" customFormat="1" ht="12.75">
      <c r="A212" s="9"/>
      <c r="B212" s="9"/>
      <c r="C212" s="9"/>
      <c r="D212" s="9"/>
      <c r="E212" s="18"/>
      <c r="F212" s="22"/>
      <c r="G212" s="18"/>
    </row>
    <row r="213" spans="1:7" s="16" customFormat="1" ht="12.75">
      <c r="A213" s="9"/>
      <c r="B213" s="9"/>
      <c r="C213" s="9"/>
      <c r="D213" s="9"/>
      <c r="E213" s="18"/>
      <c r="F213" s="22"/>
      <c r="G213" s="18"/>
    </row>
    <row r="214" spans="1:7" s="16" customFormat="1" ht="12.75">
      <c r="A214" s="9"/>
      <c r="B214" s="9"/>
      <c r="C214" s="9"/>
      <c r="D214" s="9"/>
      <c r="E214" s="18"/>
      <c r="F214" s="22"/>
      <c r="G214" s="18"/>
    </row>
    <row r="215" spans="1:7" s="16" customFormat="1" ht="12.75">
      <c r="A215" s="9"/>
      <c r="B215" s="9"/>
      <c r="C215" s="9"/>
      <c r="D215" s="9"/>
      <c r="E215" s="18"/>
      <c r="F215" s="22"/>
      <c r="G215" s="18"/>
    </row>
    <row r="216" spans="1:7" s="16" customFormat="1" ht="12.75">
      <c r="A216" s="9"/>
      <c r="B216" s="9"/>
      <c r="C216" s="9"/>
      <c r="D216" s="9"/>
      <c r="E216" s="18"/>
      <c r="F216" s="22"/>
      <c r="G216" s="18"/>
    </row>
    <row r="217" spans="1:7" s="16" customFormat="1" ht="12.75">
      <c r="A217" s="9"/>
      <c r="B217" s="9"/>
      <c r="C217" s="9"/>
      <c r="D217" s="9"/>
      <c r="E217" s="18"/>
      <c r="F217" s="22"/>
      <c r="G217" s="18"/>
    </row>
    <row r="218" spans="1:7" s="16" customFormat="1" ht="12.75">
      <c r="A218" s="9"/>
      <c r="B218" s="9"/>
      <c r="C218" s="9"/>
      <c r="D218" s="9"/>
      <c r="E218" s="18"/>
      <c r="F218" s="22"/>
      <c r="G218" s="18"/>
    </row>
    <row r="219" spans="1:7" s="16" customFormat="1" ht="12.75">
      <c r="A219" s="9"/>
      <c r="B219" s="9"/>
      <c r="C219" s="9"/>
      <c r="D219" s="9"/>
      <c r="E219" s="18"/>
      <c r="F219" s="22"/>
      <c r="G219" s="18"/>
    </row>
    <row r="220" spans="1:7" s="16" customFormat="1" ht="12.75">
      <c r="A220" s="9"/>
      <c r="B220" s="9"/>
      <c r="C220" s="9"/>
      <c r="D220" s="9"/>
      <c r="E220" s="18"/>
      <c r="F220" s="22"/>
      <c r="G220" s="18"/>
    </row>
    <row r="221" spans="1:7" s="16" customFormat="1" ht="12.75">
      <c r="A221" s="9"/>
      <c r="B221" s="9"/>
      <c r="C221" s="9"/>
      <c r="D221" s="9"/>
      <c r="E221" s="18"/>
      <c r="F221" s="22"/>
      <c r="G221" s="18"/>
    </row>
    <row r="222" spans="1:7" s="16" customFormat="1" ht="12.75">
      <c r="A222" s="9"/>
      <c r="B222" s="9"/>
      <c r="C222" s="9"/>
      <c r="D222" s="9"/>
      <c r="E222" s="18"/>
      <c r="F222" s="22"/>
      <c r="G222" s="18"/>
    </row>
    <row r="223" spans="1:7" s="16" customFormat="1" ht="12.75">
      <c r="A223" s="9"/>
      <c r="B223" s="9"/>
      <c r="C223" s="9"/>
      <c r="D223" s="9"/>
      <c r="E223" s="18"/>
      <c r="F223" s="22"/>
      <c r="G223" s="18"/>
    </row>
    <row r="224" spans="1:7" s="16" customFormat="1" ht="12.75">
      <c r="A224" s="9"/>
      <c r="B224" s="9"/>
      <c r="C224" s="9"/>
      <c r="D224" s="9"/>
      <c r="E224" s="18"/>
      <c r="F224" s="22"/>
      <c r="G224" s="18"/>
    </row>
    <row r="225" spans="1:7" s="16" customFormat="1" ht="12.75">
      <c r="A225" s="9"/>
      <c r="B225" s="9"/>
      <c r="C225" s="9"/>
      <c r="D225" s="9"/>
      <c r="E225" s="18"/>
      <c r="F225" s="22"/>
      <c r="G225" s="18"/>
    </row>
    <row r="226" spans="1:7" s="16" customFormat="1" ht="12.75">
      <c r="A226" s="9"/>
      <c r="B226" s="9"/>
      <c r="C226" s="9"/>
      <c r="D226" s="9"/>
      <c r="E226" s="18"/>
      <c r="F226" s="22"/>
      <c r="G226" s="18"/>
    </row>
    <row r="227" spans="1:7" s="16" customFormat="1" ht="12.75">
      <c r="A227" s="9"/>
      <c r="B227" s="9"/>
      <c r="C227" s="9"/>
      <c r="D227" s="9"/>
      <c r="E227" s="18"/>
      <c r="F227" s="22"/>
      <c r="G227" s="18"/>
    </row>
    <row r="228" spans="1:7" s="16" customFormat="1" ht="12.75">
      <c r="A228" s="9"/>
      <c r="B228" s="9"/>
      <c r="C228" s="9"/>
      <c r="D228" s="9"/>
      <c r="E228" s="18"/>
      <c r="F228" s="22"/>
      <c r="G228" s="18"/>
    </row>
    <row r="229" spans="1:7" s="16" customFormat="1" ht="12.75">
      <c r="A229" s="9"/>
      <c r="B229" s="9"/>
      <c r="C229" s="9"/>
      <c r="D229" s="9"/>
      <c r="E229" s="18"/>
      <c r="F229" s="22"/>
      <c r="G229" s="18"/>
    </row>
    <row r="230" spans="1:7" s="16" customFormat="1" ht="12.75">
      <c r="A230" s="9"/>
      <c r="B230" s="9"/>
      <c r="C230" s="9"/>
      <c r="D230" s="9"/>
      <c r="E230" s="18"/>
      <c r="F230" s="22"/>
      <c r="G230" s="18"/>
    </row>
    <row r="231" spans="1:7" s="16" customFormat="1" ht="12.75">
      <c r="A231" s="9"/>
      <c r="B231" s="9"/>
      <c r="C231" s="9"/>
      <c r="D231" s="9"/>
      <c r="E231" s="18"/>
      <c r="F231" s="22"/>
      <c r="G231" s="18"/>
    </row>
    <row r="232" spans="1:7" s="16" customFormat="1" ht="12.75">
      <c r="A232" s="9"/>
      <c r="B232" s="9"/>
      <c r="C232" s="9"/>
      <c r="D232" s="9"/>
      <c r="E232" s="18"/>
      <c r="F232" s="22"/>
      <c r="G232" s="18"/>
    </row>
    <row r="233" spans="1:7" s="16" customFormat="1" ht="12.75">
      <c r="A233" s="9"/>
      <c r="B233" s="9"/>
      <c r="C233" s="9"/>
      <c r="D233" s="9"/>
      <c r="E233" s="18"/>
      <c r="F233" s="22"/>
      <c r="G233" s="18"/>
    </row>
    <row r="234" spans="1:7" s="16" customFormat="1" ht="12.75">
      <c r="A234" s="9"/>
      <c r="B234" s="9"/>
      <c r="C234" s="9"/>
      <c r="D234" s="9"/>
      <c r="E234" s="18"/>
      <c r="F234" s="22"/>
      <c r="G234" s="18"/>
    </row>
    <row r="235" spans="1:7" s="16" customFormat="1" ht="12.75">
      <c r="A235" s="9"/>
      <c r="B235" s="9"/>
      <c r="C235" s="9"/>
      <c r="D235" s="9"/>
      <c r="E235" s="18"/>
      <c r="F235" s="22"/>
      <c r="G235" s="18"/>
    </row>
    <row r="236" spans="1:7" s="16" customFormat="1" ht="12.75">
      <c r="A236" s="9"/>
      <c r="B236" s="9"/>
      <c r="C236" s="9"/>
      <c r="D236" s="9"/>
      <c r="E236" s="18"/>
      <c r="F236" s="22"/>
      <c r="G236" s="18"/>
    </row>
    <row r="237" spans="1:7" s="16" customFormat="1" ht="12.75">
      <c r="A237" s="9"/>
      <c r="B237" s="9"/>
      <c r="C237" s="9"/>
      <c r="D237" s="9"/>
      <c r="E237" s="18"/>
      <c r="F237" s="22"/>
      <c r="G237" s="18"/>
    </row>
    <row r="238" spans="1:7" s="16" customFormat="1" ht="12.75">
      <c r="A238" s="9"/>
      <c r="B238" s="9"/>
      <c r="C238" s="9"/>
      <c r="D238" s="9"/>
      <c r="E238" s="18"/>
      <c r="F238" s="22"/>
      <c r="G238" s="18"/>
    </row>
    <row r="239" spans="1:7" s="16" customFormat="1" ht="12.75">
      <c r="A239" s="9"/>
      <c r="B239" s="9"/>
      <c r="C239" s="9"/>
      <c r="D239" s="9"/>
      <c r="E239" s="18"/>
      <c r="F239" s="22"/>
      <c r="G239" s="18"/>
    </row>
    <row r="240" spans="1:7" s="16" customFormat="1" ht="12.75">
      <c r="A240" s="9"/>
      <c r="B240" s="9"/>
      <c r="C240" s="9"/>
      <c r="D240" s="9"/>
      <c r="E240" s="18"/>
      <c r="F240" s="22"/>
      <c r="G240" s="18"/>
    </row>
    <row r="241" spans="1:7" s="16" customFormat="1" ht="12.75">
      <c r="A241" s="9"/>
      <c r="B241" s="9"/>
      <c r="C241" s="9"/>
      <c r="D241" s="9"/>
      <c r="E241" s="18"/>
      <c r="F241" s="22"/>
      <c r="G241" s="18"/>
    </row>
    <row r="242" spans="1:7" s="16" customFormat="1" ht="12.75">
      <c r="A242" s="9"/>
      <c r="B242" s="9"/>
      <c r="C242" s="9"/>
      <c r="D242" s="9"/>
      <c r="E242" s="18"/>
      <c r="F242" s="22"/>
      <c r="G242" s="18"/>
    </row>
    <row r="243" spans="1:7" s="16" customFormat="1" ht="12.75">
      <c r="A243" s="9"/>
      <c r="B243" s="9"/>
      <c r="C243" s="9"/>
      <c r="D243" s="9"/>
      <c r="E243" s="18"/>
      <c r="F243" s="22"/>
      <c r="G243" s="18"/>
    </row>
    <row r="244" spans="1:7" s="16" customFormat="1" ht="12.75">
      <c r="A244" s="9"/>
      <c r="B244" s="9"/>
      <c r="C244" s="9"/>
      <c r="D244" s="9"/>
      <c r="E244" s="18"/>
      <c r="F244" s="22"/>
      <c r="G244" s="18"/>
    </row>
    <row r="245" spans="1:7" s="16" customFormat="1" ht="12.75">
      <c r="A245" s="9"/>
      <c r="B245" s="9"/>
      <c r="C245" s="9"/>
      <c r="D245" s="9"/>
      <c r="E245" s="18"/>
      <c r="F245" s="22"/>
      <c r="G245" s="18"/>
    </row>
    <row r="246" spans="1:7" s="16" customFormat="1" ht="12.75">
      <c r="A246" s="9"/>
      <c r="B246" s="9"/>
      <c r="C246" s="9"/>
      <c r="D246" s="9"/>
      <c r="E246" s="18"/>
      <c r="F246" s="22"/>
      <c r="G246" s="18"/>
    </row>
    <row r="247" spans="1:7" s="16" customFormat="1" ht="12.75">
      <c r="A247" s="9"/>
      <c r="B247" s="9"/>
      <c r="C247" s="9"/>
      <c r="D247" s="9"/>
      <c r="E247" s="18"/>
      <c r="F247" s="22"/>
      <c r="G247" s="18"/>
    </row>
    <row r="248" spans="1:7" s="16" customFormat="1" ht="12.75">
      <c r="A248" s="9"/>
      <c r="B248" s="9"/>
      <c r="C248" s="9"/>
      <c r="D248" s="9"/>
      <c r="E248" s="18"/>
      <c r="F248" s="22"/>
      <c r="G248" s="18"/>
    </row>
    <row r="249" spans="1:7" s="16" customFormat="1" ht="12.75">
      <c r="A249" s="9"/>
      <c r="B249" s="9"/>
      <c r="C249" s="9"/>
      <c r="D249" s="9"/>
      <c r="E249" s="18"/>
      <c r="F249" s="22"/>
      <c r="G249" s="18"/>
    </row>
    <row r="250" spans="1:7" s="16" customFormat="1" ht="12.75">
      <c r="A250" s="9"/>
      <c r="B250" s="9"/>
      <c r="C250" s="9"/>
      <c r="D250" s="9"/>
      <c r="E250" s="18"/>
      <c r="F250" s="22"/>
      <c r="G250" s="18"/>
    </row>
    <row r="251" spans="1:7" s="16" customFormat="1" ht="12.75">
      <c r="A251" s="9"/>
      <c r="B251" s="9"/>
      <c r="C251" s="9"/>
      <c r="D251" s="9"/>
      <c r="E251" s="18"/>
      <c r="F251" s="22"/>
      <c r="G251" s="18"/>
    </row>
    <row r="252" spans="1:7" s="16" customFormat="1" ht="12.75">
      <c r="A252" s="9"/>
      <c r="B252" s="9"/>
      <c r="C252" s="9"/>
      <c r="D252" s="9"/>
      <c r="E252" s="18"/>
      <c r="F252" s="22"/>
      <c r="G252" s="18"/>
    </row>
    <row r="253" spans="1:7" s="16" customFormat="1" ht="12.75">
      <c r="A253" s="9"/>
      <c r="B253" s="9"/>
      <c r="C253" s="9"/>
      <c r="D253" s="9"/>
      <c r="E253" s="18"/>
      <c r="F253" s="22"/>
      <c r="G253" s="18"/>
    </row>
    <row r="254" spans="1:7" s="16" customFormat="1" ht="12.75">
      <c r="A254" s="9"/>
      <c r="B254" s="9"/>
      <c r="C254" s="9"/>
      <c r="D254" s="9"/>
      <c r="E254" s="18"/>
      <c r="F254" s="22"/>
      <c r="G254" s="18"/>
    </row>
    <row r="255" spans="1:7" s="16" customFormat="1" ht="12.75">
      <c r="A255" s="9"/>
      <c r="B255" s="9"/>
      <c r="C255" s="9"/>
      <c r="D255" s="9"/>
      <c r="E255" s="18"/>
      <c r="F255" s="22"/>
      <c r="G255" s="18"/>
    </row>
    <row r="256" spans="1:7" s="16" customFormat="1" ht="12.75">
      <c r="A256" s="9"/>
      <c r="B256" s="9"/>
      <c r="C256" s="9"/>
      <c r="D256" s="9"/>
      <c r="E256" s="18"/>
      <c r="F256" s="22"/>
      <c r="G256" s="18"/>
    </row>
    <row r="257" spans="1:7" s="16" customFormat="1" ht="12.75">
      <c r="A257" s="9"/>
      <c r="B257" s="9"/>
      <c r="C257" s="9"/>
      <c r="D257" s="9"/>
      <c r="E257" s="18"/>
      <c r="F257" s="22"/>
      <c r="G257" s="18"/>
    </row>
    <row r="258" spans="1:7" s="16" customFormat="1" ht="12.75">
      <c r="A258" s="9"/>
      <c r="B258" s="9"/>
      <c r="C258" s="9"/>
      <c r="D258" s="9"/>
      <c r="E258" s="18"/>
      <c r="F258" s="22"/>
      <c r="G258" s="18"/>
    </row>
    <row r="259" spans="1:7" s="16" customFormat="1" ht="12.75">
      <c r="A259" s="9"/>
      <c r="B259" s="9"/>
      <c r="C259" s="9"/>
      <c r="D259" s="9"/>
      <c r="E259" s="18"/>
      <c r="F259" s="22"/>
      <c r="G259" s="18"/>
    </row>
    <row r="260" spans="1:7" s="16" customFormat="1" ht="12.75">
      <c r="A260" s="9"/>
      <c r="B260" s="9"/>
      <c r="C260" s="9"/>
      <c r="D260" s="9"/>
      <c r="E260" s="18"/>
      <c r="F260" s="22"/>
      <c r="G260" s="18"/>
    </row>
    <row r="261" spans="1:7" s="16" customFormat="1" ht="12.75">
      <c r="A261" s="9"/>
      <c r="B261" s="9"/>
      <c r="C261" s="9"/>
      <c r="D261" s="9"/>
      <c r="E261" s="18"/>
      <c r="F261" s="22"/>
      <c r="G261" s="18"/>
    </row>
    <row r="262" spans="1:7" s="16" customFormat="1" ht="12.75">
      <c r="A262" s="9"/>
      <c r="B262" s="9"/>
      <c r="C262" s="9"/>
      <c r="D262" s="9"/>
      <c r="E262" s="18"/>
      <c r="F262" s="22"/>
      <c r="G262" s="18"/>
    </row>
    <row r="263" spans="1:7" s="16" customFormat="1" ht="12.75">
      <c r="A263" s="9"/>
      <c r="B263" s="9"/>
      <c r="C263" s="9"/>
      <c r="D263" s="9"/>
      <c r="E263" s="18"/>
      <c r="F263" s="22"/>
      <c r="G263" s="18"/>
    </row>
    <row r="264" spans="1:7" s="16" customFormat="1" ht="12.75">
      <c r="A264" s="9"/>
      <c r="B264" s="9"/>
      <c r="C264" s="9"/>
      <c r="D264" s="9"/>
      <c r="E264" s="18"/>
      <c r="F264" s="22"/>
      <c r="G264" s="18"/>
    </row>
    <row r="265" spans="1:7" s="16" customFormat="1" ht="12.75">
      <c r="A265" s="9"/>
      <c r="B265" s="9"/>
      <c r="C265" s="9"/>
      <c r="D265" s="9"/>
      <c r="E265" s="18"/>
      <c r="F265" s="22"/>
      <c r="G265" s="18"/>
    </row>
    <row r="266" spans="1:7" s="16" customFormat="1" ht="12.75">
      <c r="A266" s="9"/>
      <c r="B266" s="9"/>
      <c r="C266" s="9"/>
      <c r="D266" s="9"/>
      <c r="E266" s="18"/>
      <c r="F266" s="22"/>
      <c r="G266" s="18"/>
    </row>
    <row r="267" spans="1:7" s="16" customFormat="1" ht="12.75">
      <c r="A267" s="9"/>
      <c r="B267" s="9"/>
      <c r="C267" s="9"/>
      <c r="D267" s="9"/>
      <c r="E267" s="18"/>
      <c r="F267" s="22"/>
      <c r="G267" s="18"/>
    </row>
    <row r="268" spans="1:7" s="16" customFormat="1" ht="12.75">
      <c r="A268" s="9"/>
      <c r="B268" s="9"/>
      <c r="C268" s="9"/>
      <c r="D268" s="9"/>
      <c r="E268" s="18"/>
      <c r="F268" s="22"/>
      <c r="G268" s="18"/>
    </row>
    <row r="269" spans="1:7" s="16" customFormat="1" ht="12.75">
      <c r="A269" s="9"/>
      <c r="B269" s="9"/>
      <c r="C269" s="9"/>
      <c r="D269" s="9"/>
      <c r="E269" s="18"/>
      <c r="F269" s="22"/>
      <c r="G269" s="18"/>
    </row>
    <row r="270" spans="1:7" s="16" customFormat="1" ht="12.75">
      <c r="A270" s="9"/>
      <c r="B270" s="9"/>
      <c r="C270" s="9"/>
      <c r="D270" s="9"/>
      <c r="E270" s="18"/>
      <c r="F270" s="22"/>
      <c r="G270" s="18"/>
    </row>
    <row r="271" spans="1:7" s="16" customFormat="1" ht="12.75">
      <c r="A271" s="9"/>
      <c r="B271" s="9"/>
      <c r="C271" s="9"/>
      <c r="D271" s="9"/>
      <c r="E271" s="7"/>
      <c r="F271" s="7"/>
      <c r="G271" s="7"/>
    </row>
  </sheetData>
  <sheetProtection/>
  <mergeCells count="106">
    <mergeCell ref="A7:G7"/>
    <mergeCell ref="B10:C10"/>
    <mergeCell ref="A101:G101"/>
    <mergeCell ref="B102:C102"/>
    <mergeCell ref="E106:G106"/>
    <mergeCell ref="A108:G108"/>
    <mergeCell ref="B103:C103"/>
    <mergeCell ref="A106:D106"/>
    <mergeCell ref="E136:F136"/>
    <mergeCell ref="A136:D136"/>
    <mergeCell ref="A135:G135"/>
    <mergeCell ref="E133:G133"/>
    <mergeCell ref="A133:D133"/>
    <mergeCell ref="A128:G128"/>
    <mergeCell ref="A126:D126"/>
    <mergeCell ref="E126:G126"/>
    <mergeCell ref="A1:G1"/>
    <mergeCell ref="A2:G2"/>
    <mergeCell ref="A3:G3"/>
    <mergeCell ref="B104:C104"/>
    <mergeCell ref="B129:C129"/>
    <mergeCell ref="E154:F154"/>
    <mergeCell ref="A138:G138"/>
    <mergeCell ref="A139:D139"/>
    <mergeCell ref="A140:D140"/>
    <mergeCell ref="E139:F139"/>
    <mergeCell ref="A142:G142"/>
    <mergeCell ref="E143:F143"/>
    <mergeCell ref="E146:F146"/>
    <mergeCell ref="E151:F151"/>
    <mergeCell ref="E153:F153"/>
    <mergeCell ref="A152:D152"/>
    <mergeCell ref="A153:D153"/>
    <mergeCell ref="E147:F147"/>
    <mergeCell ref="E148:F148"/>
    <mergeCell ref="A149:D149"/>
    <mergeCell ref="E149:F149"/>
    <mergeCell ref="A155:D155"/>
    <mergeCell ref="A156:D156"/>
    <mergeCell ref="A143:D143"/>
    <mergeCell ref="A144:D144"/>
    <mergeCell ref="A145:D145"/>
    <mergeCell ref="A146:D146"/>
    <mergeCell ref="A151:D151"/>
    <mergeCell ref="A150:D150"/>
    <mergeCell ref="E150:F150"/>
    <mergeCell ref="E178:G178"/>
    <mergeCell ref="A165:D165"/>
    <mergeCell ref="E165:F165"/>
    <mergeCell ref="A166:D166"/>
    <mergeCell ref="E166:F166"/>
    <mergeCell ref="A157:D157"/>
    <mergeCell ref="A160:G160"/>
    <mergeCell ref="A161:D161"/>
    <mergeCell ref="E161:F161"/>
    <mergeCell ref="E157:F157"/>
    <mergeCell ref="A177:D177"/>
    <mergeCell ref="E175:F175"/>
    <mergeCell ref="E176:F176"/>
    <mergeCell ref="A175:D175"/>
    <mergeCell ref="A181:D181"/>
    <mergeCell ref="A180:G180"/>
    <mergeCell ref="A176:D176"/>
    <mergeCell ref="E181:F181"/>
    <mergeCell ref="E177:F177"/>
    <mergeCell ref="A178:D178"/>
    <mergeCell ref="A174:D174"/>
    <mergeCell ref="E167:F167"/>
    <mergeCell ref="A86:G86"/>
    <mergeCell ref="A171:D171"/>
    <mergeCell ref="A169:G169"/>
    <mergeCell ref="A163:G163"/>
    <mergeCell ref="E173:F173"/>
    <mergeCell ref="E174:F174"/>
    <mergeCell ref="A173:D173"/>
    <mergeCell ref="A167:D167"/>
    <mergeCell ref="A172:D172"/>
    <mergeCell ref="E172:F172"/>
    <mergeCell ref="A164:D164"/>
    <mergeCell ref="A170:D170"/>
    <mergeCell ref="E170:F170"/>
    <mergeCell ref="A83:D83"/>
    <mergeCell ref="E171:F171"/>
    <mergeCell ref="E152:F152"/>
    <mergeCell ref="E155:F155"/>
    <mergeCell ref="E156:F156"/>
    <mergeCell ref="E164:F164"/>
    <mergeCell ref="G164:G167"/>
    <mergeCell ref="B105:C105"/>
    <mergeCell ref="A147:D147"/>
    <mergeCell ref="A148:D148"/>
    <mergeCell ref="B11:C11"/>
    <mergeCell ref="A158:D158"/>
    <mergeCell ref="E158:F158"/>
    <mergeCell ref="G156:G158"/>
    <mergeCell ref="A154:D154"/>
    <mergeCell ref="E144:F144"/>
    <mergeCell ref="E145:F145"/>
    <mergeCell ref="E5:G5"/>
    <mergeCell ref="E83:G83"/>
    <mergeCell ref="B8:C8"/>
    <mergeCell ref="A12:D12"/>
    <mergeCell ref="E12:G12"/>
    <mergeCell ref="A14:G14"/>
    <mergeCell ref="B9:C9"/>
    <mergeCell ref="E140:F140"/>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pane ySplit="6" topLeftCell="A121" activePane="bottomLeft" state="frozen"/>
      <selection pane="topLeft" activeCell="A1" sqref="A1"/>
      <selection pane="bottomLeft" activeCell="E127" sqref="E127"/>
    </sheetView>
  </sheetViews>
  <sheetFormatPr defaultColWidth="11.421875" defaultRowHeight="12.75"/>
  <cols>
    <col min="1" max="1" width="4.57421875" style="9" customWidth="1"/>
    <col min="2" max="2" width="25.7109375" style="9" customWidth="1"/>
    <col min="3" max="3" width="35.7109375" style="9" customWidth="1"/>
    <col min="4" max="4" width="18.7109375" style="9" customWidth="1"/>
    <col min="5" max="5" width="6.7109375" style="7" customWidth="1"/>
    <col min="6" max="6" width="30.7109375" style="7" customWidth="1"/>
    <col min="7" max="7" width="7.7109375" style="7" customWidth="1"/>
    <col min="8" max="16384" width="11.421875" style="7" customWidth="1"/>
  </cols>
  <sheetData>
    <row r="1" spans="1:7" s="6" customFormat="1" ht="12.75">
      <c r="A1" s="343" t="str">
        <f>+'1. RESUMEN EVALUACION'!A1:B1</f>
        <v>UNIDAD ADMINISTRATIVA ESPECIAL
DIRECCIÓN NACIONAL DE DERECHO DE AUTOR</v>
      </c>
      <c r="B1" s="343"/>
      <c r="C1" s="343"/>
      <c r="D1" s="343"/>
      <c r="E1" s="343"/>
      <c r="F1" s="343"/>
      <c r="G1" s="343"/>
    </row>
    <row r="2" spans="1:7" s="6" customFormat="1" ht="12.75">
      <c r="A2" s="343" t="str">
        <f>+'3.TRDM '!A2:G2</f>
        <v>INFORME DE EVALUACIÓN TECNICA Y ECONOMICA  - PROCESO DE CONTRATACIÓN SELECCIÓN ABREVIADA DE MENOR CUANTÍA No. DNDA 029-2015</v>
      </c>
      <c r="B2" s="343"/>
      <c r="C2" s="343"/>
      <c r="D2" s="343"/>
      <c r="E2" s="343"/>
      <c r="F2" s="343"/>
      <c r="G2" s="343"/>
    </row>
    <row r="3" spans="1:7" ht="12.75">
      <c r="A3" s="344" t="s">
        <v>352</v>
      </c>
      <c r="B3" s="344"/>
      <c r="C3" s="344"/>
      <c r="D3" s="344"/>
      <c r="E3" s="344"/>
      <c r="F3" s="344"/>
      <c r="G3" s="344"/>
    </row>
    <row r="4" spans="1:7" ht="12.75">
      <c r="A4" s="90"/>
      <c r="B4" s="90"/>
      <c r="C4" s="90"/>
      <c r="D4" s="90"/>
      <c r="E4" s="90"/>
      <c r="F4" s="90"/>
      <c r="G4" s="90"/>
    </row>
    <row r="5" spans="1:7" ht="39.75" customHeight="1">
      <c r="A5" s="90"/>
      <c r="B5" s="90"/>
      <c r="C5" s="90"/>
      <c r="D5" s="90"/>
      <c r="E5" s="293" t="str">
        <f>+'3.TRDM '!E5:G5</f>
        <v>PROPONENTE No 1
LA PREVISORA S.A. COMPAÑÍA DE SEGUROS</v>
      </c>
      <c r="F5" s="294"/>
      <c r="G5" s="295"/>
    </row>
    <row r="6" spans="1:7" ht="12.75">
      <c r="A6" s="25"/>
      <c r="B6" s="25"/>
      <c r="C6" s="25"/>
      <c r="D6" s="25"/>
      <c r="E6" s="25"/>
      <c r="F6" s="25"/>
      <c r="G6" s="25"/>
    </row>
    <row r="7" spans="1:7" ht="15.75">
      <c r="A7" s="303" t="s">
        <v>87</v>
      </c>
      <c r="B7" s="303"/>
      <c r="C7" s="303"/>
      <c r="D7" s="303"/>
      <c r="E7" s="303"/>
      <c r="F7" s="303"/>
      <c r="G7" s="303"/>
    </row>
    <row r="8" spans="1:7" s="88" customFormat="1" ht="89.25">
      <c r="A8" s="87" t="s">
        <v>2</v>
      </c>
      <c r="B8" s="299" t="s">
        <v>3</v>
      </c>
      <c r="C8" s="299"/>
      <c r="D8" s="94" t="s">
        <v>4</v>
      </c>
      <c r="E8" s="24" t="s">
        <v>1</v>
      </c>
      <c r="F8" s="104" t="s">
        <v>113</v>
      </c>
      <c r="G8" s="24" t="s">
        <v>6</v>
      </c>
    </row>
    <row r="9" spans="1:7" s="62" customFormat="1" ht="39" customHeight="1">
      <c r="A9" s="61">
        <v>1</v>
      </c>
      <c r="B9" s="361" t="s">
        <v>353</v>
      </c>
      <c r="C9" s="362"/>
      <c r="D9" s="191" t="s">
        <v>162</v>
      </c>
      <c r="E9" s="5" t="s">
        <v>0</v>
      </c>
      <c r="F9" s="11"/>
      <c r="G9" s="11">
        <v>0</v>
      </c>
    </row>
    <row r="10" spans="1:7" s="180" customFormat="1" ht="39" customHeight="1">
      <c r="A10" s="179">
        <f>A9+1</f>
        <v>2</v>
      </c>
      <c r="B10" s="363" t="s">
        <v>354</v>
      </c>
      <c r="C10" s="364"/>
      <c r="D10" s="191" t="s">
        <v>162</v>
      </c>
      <c r="E10" s="5" t="s">
        <v>0</v>
      </c>
      <c r="F10" s="11"/>
      <c r="G10" s="11">
        <v>0</v>
      </c>
    </row>
    <row r="11" spans="1:7" s="180" customFormat="1" ht="39" customHeight="1">
      <c r="A11" s="179">
        <f aca="true" t="shared" si="0" ref="A11:A22">A10+1</f>
        <v>3</v>
      </c>
      <c r="B11" s="363" t="s">
        <v>355</v>
      </c>
      <c r="C11" s="364"/>
      <c r="D11" s="191" t="s">
        <v>162</v>
      </c>
      <c r="E11" s="5" t="s">
        <v>0</v>
      </c>
      <c r="F11" s="11"/>
      <c r="G11" s="11">
        <v>0</v>
      </c>
    </row>
    <row r="12" spans="1:7" s="180" customFormat="1" ht="39" customHeight="1">
      <c r="A12" s="179">
        <f t="shared" si="0"/>
        <v>4</v>
      </c>
      <c r="B12" s="363" t="s">
        <v>356</v>
      </c>
      <c r="C12" s="364"/>
      <c r="D12" s="191" t="s">
        <v>162</v>
      </c>
      <c r="E12" s="5" t="s">
        <v>0</v>
      </c>
      <c r="F12" s="11"/>
      <c r="G12" s="11">
        <v>0</v>
      </c>
    </row>
    <row r="13" spans="1:7" s="180" customFormat="1" ht="39" customHeight="1">
      <c r="A13" s="179">
        <f t="shared" si="0"/>
        <v>5</v>
      </c>
      <c r="B13" s="357" t="s">
        <v>357</v>
      </c>
      <c r="C13" s="358"/>
      <c r="D13" s="191" t="s">
        <v>162</v>
      </c>
      <c r="E13" s="5" t="s">
        <v>0</v>
      </c>
      <c r="F13" s="11"/>
      <c r="G13" s="11">
        <v>0</v>
      </c>
    </row>
    <row r="14" spans="1:7" s="180" customFormat="1" ht="39" customHeight="1">
      <c r="A14" s="179">
        <f t="shared" si="0"/>
        <v>6</v>
      </c>
      <c r="B14" s="357" t="s">
        <v>358</v>
      </c>
      <c r="C14" s="358"/>
      <c r="D14" s="191" t="s">
        <v>162</v>
      </c>
      <c r="E14" s="5" t="s">
        <v>0</v>
      </c>
      <c r="F14" s="11"/>
      <c r="G14" s="11">
        <v>0</v>
      </c>
    </row>
    <row r="15" spans="1:7" s="180" customFormat="1" ht="39" customHeight="1">
      <c r="A15" s="179">
        <f t="shared" si="0"/>
        <v>7</v>
      </c>
      <c r="B15" s="357" t="s">
        <v>359</v>
      </c>
      <c r="C15" s="359"/>
      <c r="D15" s="191" t="s">
        <v>162</v>
      </c>
      <c r="E15" s="5" t="s">
        <v>0</v>
      </c>
      <c r="F15" s="11"/>
      <c r="G15" s="11">
        <v>0</v>
      </c>
    </row>
    <row r="16" spans="1:7" s="180" customFormat="1" ht="39" customHeight="1">
      <c r="A16" s="179">
        <f t="shared" si="0"/>
        <v>8</v>
      </c>
      <c r="B16" s="357" t="s">
        <v>360</v>
      </c>
      <c r="C16" s="359"/>
      <c r="D16" s="191" t="s">
        <v>0</v>
      </c>
      <c r="E16" s="5" t="s">
        <v>0</v>
      </c>
      <c r="F16" s="11" t="s">
        <v>691</v>
      </c>
      <c r="G16" s="11">
        <v>0</v>
      </c>
    </row>
    <row r="17" spans="1:7" s="180" customFormat="1" ht="39" customHeight="1">
      <c r="A17" s="179">
        <f t="shared" si="0"/>
        <v>9</v>
      </c>
      <c r="B17" s="357" t="s">
        <v>361</v>
      </c>
      <c r="C17" s="359"/>
      <c r="D17" s="191" t="s">
        <v>0</v>
      </c>
      <c r="E17" s="5" t="s">
        <v>0</v>
      </c>
      <c r="F17" s="11" t="s">
        <v>691</v>
      </c>
      <c r="G17" s="11">
        <v>0</v>
      </c>
    </row>
    <row r="18" spans="1:7" s="180" customFormat="1" ht="39" customHeight="1">
      <c r="A18" s="179">
        <f t="shared" si="0"/>
        <v>10</v>
      </c>
      <c r="B18" s="357" t="s">
        <v>362</v>
      </c>
      <c r="C18" s="359"/>
      <c r="D18" s="191" t="s">
        <v>0</v>
      </c>
      <c r="E18" s="5" t="s">
        <v>0</v>
      </c>
      <c r="F18" s="11" t="s">
        <v>691</v>
      </c>
      <c r="G18" s="11">
        <v>0</v>
      </c>
    </row>
    <row r="19" spans="1:7" s="62" customFormat="1" ht="39" customHeight="1">
      <c r="A19" s="179">
        <f t="shared" si="0"/>
        <v>11</v>
      </c>
      <c r="B19" s="317" t="s">
        <v>363</v>
      </c>
      <c r="C19" s="319"/>
      <c r="D19" s="3" t="s">
        <v>364</v>
      </c>
      <c r="E19" s="5" t="s">
        <v>0</v>
      </c>
      <c r="F19" s="11"/>
      <c r="G19" s="11">
        <v>0</v>
      </c>
    </row>
    <row r="20" spans="1:7" s="62" customFormat="1" ht="39" customHeight="1">
      <c r="A20" s="179">
        <f t="shared" si="0"/>
        <v>12</v>
      </c>
      <c r="B20" s="360" t="s">
        <v>365</v>
      </c>
      <c r="C20" s="360"/>
      <c r="D20" s="32" t="s">
        <v>162</v>
      </c>
      <c r="E20" s="5" t="s">
        <v>0</v>
      </c>
      <c r="F20" s="11"/>
      <c r="G20" s="11">
        <v>0</v>
      </c>
    </row>
    <row r="21" spans="1:7" s="62" customFormat="1" ht="39" customHeight="1">
      <c r="A21" s="179">
        <f t="shared" si="0"/>
        <v>13</v>
      </c>
      <c r="B21" s="304" t="s">
        <v>366</v>
      </c>
      <c r="C21" s="304"/>
      <c r="D21" s="32" t="s">
        <v>162</v>
      </c>
      <c r="E21" s="5" t="s">
        <v>0</v>
      </c>
      <c r="F21" s="11"/>
      <c r="G21" s="11">
        <v>0</v>
      </c>
    </row>
    <row r="22" spans="1:7" s="62" customFormat="1" ht="39" customHeight="1">
      <c r="A22" s="179">
        <f t="shared" si="0"/>
        <v>14</v>
      </c>
      <c r="B22" s="304" t="s">
        <v>367</v>
      </c>
      <c r="C22" s="304"/>
      <c r="D22" s="32" t="s">
        <v>162</v>
      </c>
      <c r="E22" s="5" t="s">
        <v>0</v>
      </c>
      <c r="F22" s="11"/>
      <c r="G22" s="11">
        <v>0</v>
      </c>
    </row>
    <row r="23" spans="1:7" s="62" customFormat="1" ht="25.5" customHeight="1">
      <c r="A23" s="300" t="s">
        <v>692</v>
      </c>
      <c r="B23" s="301"/>
      <c r="C23" s="301"/>
      <c r="D23" s="302"/>
      <c r="E23" s="296">
        <f>SUM(G9:G22)/14</f>
        <v>0</v>
      </c>
      <c r="F23" s="297"/>
      <c r="G23" s="298"/>
    </row>
    <row r="24" spans="1:4" s="10" customFormat="1" ht="12.75">
      <c r="A24" s="9"/>
      <c r="B24" s="9"/>
      <c r="C24" s="9"/>
      <c r="D24" s="9"/>
    </row>
    <row r="25" spans="1:7" ht="15.75">
      <c r="A25" s="303" t="s">
        <v>89</v>
      </c>
      <c r="B25" s="303"/>
      <c r="C25" s="303"/>
      <c r="D25" s="303"/>
      <c r="E25" s="303"/>
      <c r="F25" s="303"/>
      <c r="G25" s="303"/>
    </row>
    <row r="26" spans="1:7" s="10" customFormat="1" ht="84" customHeight="1">
      <c r="A26" s="87" t="s">
        <v>2</v>
      </c>
      <c r="B26" s="95" t="s">
        <v>3</v>
      </c>
      <c r="C26" s="95" t="s">
        <v>106</v>
      </c>
      <c r="D26" s="94" t="s">
        <v>4</v>
      </c>
      <c r="E26" s="24" t="s">
        <v>1</v>
      </c>
      <c r="F26" s="63" t="s">
        <v>114</v>
      </c>
      <c r="G26" s="24" t="s">
        <v>6</v>
      </c>
    </row>
    <row r="27" spans="1:7" s="10" customFormat="1" ht="102">
      <c r="A27" s="13">
        <v>1</v>
      </c>
      <c r="B27" s="185" t="s">
        <v>167</v>
      </c>
      <c r="C27" s="1" t="s">
        <v>168</v>
      </c>
      <c r="D27" s="5" t="s">
        <v>162</v>
      </c>
      <c r="E27" s="5" t="s">
        <v>0</v>
      </c>
      <c r="F27" s="3"/>
      <c r="G27" s="5">
        <v>0</v>
      </c>
    </row>
    <row r="28" spans="1:7" s="10" customFormat="1" ht="165.75">
      <c r="A28" s="13">
        <f>A27+1</f>
        <v>2</v>
      </c>
      <c r="B28" s="185" t="s">
        <v>368</v>
      </c>
      <c r="C28" s="1" t="s">
        <v>369</v>
      </c>
      <c r="D28" s="5" t="s">
        <v>162</v>
      </c>
      <c r="E28" s="5" t="s">
        <v>0</v>
      </c>
      <c r="F28" s="3"/>
      <c r="G28" s="5">
        <v>0</v>
      </c>
    </row>
    <row r="29" spans="1:7" s="10" customFormat="1" ht="242.25">
      <c r="A29" s="13">
        <f aca="true" t="shared" si="1" ref="A29:A65">A28+1</f>
        <v>3</v>
      </c>
      <c r="B29" s="2" t="s">
        <v>370</v>
      </c>
      <c r="C29" s="1" t="s">
        <v>371</v>
      </c>
      <c r="D29" s="5" t="s">
        <v>0</v>
      </c>
      <c r="E29" s="5" t="s">
        <v>0</v>
      </c>
      <c r="F29" s="3"/>
      <c r="G29" s="5">
        <v>0</v>
      </c>
    </row>
    <row r="30" spans="1:7" s="10" customFormat="1" ht="280.5">
      <c r="A30" s="13">
        <f t="shared" si="1"/>
        <v>4</v>
      </c>
      <c r="B30" s="185" t="s">
        <v>372</v>
      </c>
      <c r="C30" s="192" t="s">
        <v>373</v>
      </c>
      <c r="D30" s="5" t="s">
        <v>0</v>
      </c>
      <c r="E30" s="5" t="s">
        <v>0</v>
      </c>
      <c r="F30" s="3"/>
      <c r="G30" s="5">
        <v>0</v>
      </c>
    </row>
    <row r="31" spans="1:7" s="10" customFormat="1" ht="242.25">
      <c r="A31" s="13">
        <f t="shared" si="1"/>
        <v>5</v>
      </c>
      <c r="B31" s="2" t="s">
        <v>374</v>
      </c>
      <c r="C31" s="1" t="s">
        <v>375</v>
      </c>
      <c r="D31" s="5" t="s">
        <v>0</v>
      </c>
      <c r="E31" s="5" t="s">
        <v>0</v>
      </c>
      <c r="F31" s="3"/>
      <c r="G31" s="5">
        <v>0</v>
      </c>
    </row>
    <row r="32" spans="1:7" s="10" customFormat="1" ht="229.5">
      <c r="A32" s="13">
        <f t="shared" si="1"/>
        <v>6</v>
      </c>
      <c r="B32" s="193" t="s">
        <v>376</v>
      </c>
      <c r="C32" s="194" t="s">
        <v>377</v>
      </c>
      <c r="D32" s="5" t="s">
        <v>0</v>
      </c>
      <c r="E32" s="5" t="s">
        <v>0</v>
      </c>
      <c r="F32" s="3"/>
      <c r="G32" s="5">
        <v>0</v>
      </c>
    </row>
    <row r="33" spans="1:7" s="10" customFormat="1" ht="127.5">
      <c r="A33" s="13">
        <f t="shared" si="1"/>
        <v>7</v>
      </c>
      <c r="B33" s="2" t="s">
        <v>177</v>
      </c>
      <c r="C33" s="1" t="s">
        <v>378</v>
      </c>
      <c r="D33" s="5" t="s">
        <v>0</v>
      </c>
      <c r="E33" s="5" t="s">
        <v>0</v>
      </c>
      <c r="F33" s="3"/>
      <c r="G33" s="5">
        <v>0</v>
      </c>
    </row>
    <row r="34" spans="1:7" s="10" customFormat="1" ht="165.75">
      <c r="A34" s="13">
        <f t="shared" si="1"/>
        <v>8</v>
      </c>
      <c r="B34" s="185" t="s">
        <v>179</v>
      </c>
      <c r="C34" s="186" t="s">
        <v>180</v>
      </c>
      <c r="D34" s="5" t="s">
        <v>0</v>
      </c>
      <c r="E34" s="5" t="s">
        <v>0</v>
      </c>
      <c r="F34" s="3"/>
      <c r="G34" s="5">
        <v>0</v>
      </c>
    </row>
    <row r="35" spans="1:7" s="10" customFormat="1" ht="216.75">
      <c r="A35" s="13">
        <f t="shared" si="1"/>
        <v>9</v>
      </c>
      <c r="B35" s="2" t="s">
        <v>181</v>
      </c>
      <c r="C35" s="1" t="s">
        <v>182</v>
      </c>
      <c r="D35" s="5" t="s">
        <v>162</v>
      </c>
      <c r="E35" s="5" t="s">
        <v>0</v>
      </c>
      <c r="F35" s="3"/>
      <c r="G35" s="5">
        <v>0</v>
      </c>
    </row>
    <row r="36" spans="1:7" s="10" customFormat="1" ht="178.5">
      <c r="A36" s="13">
        <f t="shared" si="1"/>
        <v>10</v>
      </c>
      <c r="B36" s="193" t="s">
        <v>379</v>
      </c>
      <c r="C36" s="1" t="s">
        <v>380</v>
      </c>
      <c r="D36" s="5" t="s">
        <v>0</v>
      </c>
      <c r="E36" s="5" t="s">
        <v>0</v>
      </c>
      <c r="F36" s="3"/>
      <c r="G36" s="5">
        <v>0</v>
      </c>
    </row>
    <row r="37" spans="1:7" s="10" customFormat="1" ht="153">
      <c r="A37" s="13">
        <f t="shared" si="1"/>
        <v>11</v>
      </c>
      <c r="B37" s="2" t="s">
        <v>381</v>
      </c>
      <c r="C37" s="1" t="s">
        <v>382</v>
      </c>
      <c r="D37" s="5" t="s">
        <v>162</v>
      </c>
      <c r="E37" s="5" t="s">
        <v>0</v>
      </c>
      <c r="F37" s="3"/>
      <c r="G37" s="5">
        <v>0</v>
      </c>
    </row>
    <row r="38" spans="1:7" s="10" customFormat="1" ht="127.5">
      <c r="A38" s="13">
        <f t="shared" si="1"/>
        <v>12</v>
      </c>
      <c r="B38" s="195" t="s">
        <v>383</v>
      </c>
      <c r="C38" s="196" t="s">
        <v>188</v>
      </c>
      <c r="D38" s="5" t="s">
        <v>162</v>
      </c>
      <c r="E38" s="5" t="s">
        <v>0</v>
      </c>
      <c r="F38" s="3"/>
      <c r="G38" s="5">
        <v>0</v>
      </c>
    </row>
    <row r="39" spans="1:7" s="10" customFormat="1" ht="127.5">
      <c r="A39" s="13">
        <f t="shared" si="1"/>
        <v>13</v>
      </c>
      <c r="B39" s="2" t="s">
        <v>305</v>
      </c>
      <c r="C39" s="1" t="s">
        <v>306</v>
      </c>
      <c r="D39" s="5" t="s">
        <v>162</v>
      </c>
      <c r="E39" s="5" t="s">
        <v>0</v>
      </c>
      <c r="F39" s="3"/>
      <c r="G39" s="5">
        <v>0</v>
      </c>
    </row>
    <row r="40" spans="1:7" s="10" customFormat="1" ht="153">
      <c r="A40" s="13">
        <f t="shared" si="1"/>
        <v>14</v>
      </c>
      <c r="B40" s="197" t="s">
        <v>384</v>
      </c>
      <c r="C40" s="198" t="s">
        <v>385</v>
      </c>
      <c r="D40" s="5" t="s">
        <v>0</v>
      </c>
      <c r="E40" s="5" t="s">
        <v>0</v>
      </c>
      <c r="F40" s="3"/>
      <c r="G40" s="5">
        <v>0</v>
      </c>
    </row>
    <row r="41" spans="1:7" s="10" customFormat="1" ht="153">
      <c r="A41" s="13">
        <f t="shared" si="1"/>
        <v>15</v>
      </c>
      <c r="B41" s="185" t="s">
        <v>386</v>
      </c>
      <c r="C41" s="188" t="s">
        <v>262</v>
      </c>
      <c r="D41" s="5" t="s">
        <v>162</v>
      </c>
      <c r="E41" s="5" t="s">
        <v>0</v>
      </c>
      <c r="F41" s="3"/>
      <c r="G41" s="5">
        <v>0</v>
      </c>
    </row>
    <row r="42" spans="1:7" s="10" customFormat="1" ht="153">
      <c r="A42" s="13">
        <f t="shared" si="1"/>
        <v>16</v>
      </c>
      <c r="B42" s="185" t="s">
        <v>195</v>
      </c>
      <c r="C42" s="188" t="s">
        <v>196</v>
      </c>
      <c r="D42" s="5" t="s">
        <v>162</v>
      </c>
      <c r="E42" s="5" t="s">
        <v>0</v>
      </c>
      <c r="F42" s="3"/>
      <c r="G42" s="5">
        <v>0</v>
      </c>
    </row>
    <row r="43" spans="1:7" s="10" customFormat="1" ht="89.25">
      <c r="A43" s="13">
        <f t="shared" si="1"/>
        <v>17</v>
      </c>
      <c r="B43" s="185" t="s">
        <v>201</v>
      </c>
      <c r="C43" s="188" t="s">
        <v>202</v>
      </c>
      <c r="D43" s="5" t="s">
        <v>162</v>
      </c>
      <c r="E43" s="5" t="s">
        <v>0</v>
      </c>
      <c r="F43" s="3"/>
      <c r="G43" s="5">
        <v>0</v>
      </c>
    </row>
    <row r="44" spans="1:7" s="10" customFormat="1" ht="89.25">
      <c r="A44" s="13">
        <f t="shared" si="1"/>
        <v>18</v>
      </c>
      <c r="B44" s="2" t="s">
        <v>203</v>
      </c>
      <c r="C44" s="23" t="s">
        <v>204</v>
      </c>
      <c r="D44" s="5" t="s">
        <v>162</v>
      </c>
      <c r="E44" s="5" t="s">
        <v>0</v>
      </c>
      <c r="F44" s="3"/>
      <c r="G44" s="5">
        <v>0</v>
      </c>
    </row>
    <row r="45" spans="1:7" s="10" customFormat="1" ht="178.5">
      <c r="A45" s="13">
        <f t="shared" si="1"/>
        <v>19</v>
      </c>
      <c r="B45" s="2" t="s">
        <v>387</v>
      </c>
      <c r="C45" s="23" t="s">
        <v>388</v>
      </c>
      <c r="D45" s="5" t="s">
        <v>162</v>
      </c>
      <c r="E45" s="5" t="s">
        <v>0</v>
      </c>
      <c r="F45" s="3"/>
      <c r="G45" s="5">
        <v>0</v>
      </c>
    </row>
    <row r="46" spans="1:7" s="10" customFormat="1" ht="140.25">
      <c r="A46" s="13">
        <f t="shared" si="1"/>
        <v>20</v>
      </c>
      <c r="B46" s="193" t="s">
        <v>389</v>
      </c>
      <c r="C46" s="194" t="s">
        <v>390</v>
      </c>
      <c r="D46" s="5" t="s">
        <v>162</v>
      </c>
      <c r="E46" s="5" t="s">
        <v>0</v>
      </c>
      <c r="F46" s="3"/>
      <c r="G46" s="5">
        <v>0</v>
      </c>
    </row>
    <row r="47" spans="1:7" s="10" customFormat="1" ht="102">
      <c r="A47" s="13">
        <f t="shared" si="1"/>
        <v>21</v>
      </c>
      <c r="B47" s="2" t="s">
        <v>211</v>
      </c>
      <c r="C47" s="23" t="s">
        <v>212</v>
      </c>
      <c r="D47" s="5" t="s">
        <v>162</v>
      </c>
      <c r="E47" s="5" t="s">
        <v>0</v>
      </c>
      <c r="F47" s="3"/>
      <c r="G47" s="5">
        <v>0</v>
      </c>
    </row>
    <row r="48" spans="1:7" s="10" customFormat="1" ht="140.25">
      <c r="A48" s="13">
        <f t="shared" si="1"/>
        <v>22</v>
      </c>
      <c r="B48" s="2" t="s">
        <v>213</v>
      </c>
      <c r="C48" s="23" t="s">
        <v>391</v>
      </c>
      <c r="D48" s="5" t="s">
        <v>162</v>
      </c>
      <c r="E48" s="5" t="s">
        <v>0</v>
      </c>
      <c r="F48" s="3"/>
      <c r="G48" s="5">
        <v>0</v>
      </c>
    </row>
    <row r="49" spans="1:7" s="10" customFormat="1" ht="76.5">
      <c r="A49" s="13">
        <f t="shared" si="1"/>
        <v>23</v>
      </c>
      <c r="B49" s="2" t="s">
        <v>392</v>
      </c>
      <c r="C49" s="23" t="s">
        <v>393</v>
      </c>
      <c r="D49" s="5" t="s">
        <v>162</v>
      </c>
      <c r="E49" s="5" t="s">
        <v>0</v>
      </c>
      <c r="F49" s="3"/>
      <c r="G49" s="5">
        <v>0</v>
      </c>
    </row>
    <row r="50" spans="1:7" s="10" customFormat="1" ht="140.25">
      <c r="A50" s="13">
        <f t="shared" si="1"/>
        <v>24</v>
      </c>
      <c r="B50" s="2" t="s">
        <v>394</v>
      </c>
      <c r="C50" s="23" t="s">
        <v>395</v>
      </c>
      <c r="D50" s="5" t="s">
        <v>162</v>
      </c>
      <c r="E50" s="5" t="s">
        <v>0</v>
      </c>
      <c r="F50" s="3"/>
      <c r="G50" s="5">
        <v>0</v>
      </c>
    </row>
    <row r="51" spans="1:7" s="10" customFormat="1" ht="63.75">
      <c r="A51" s="13">
        <f t="shared" si="1"/>
        <v>25</v>
      </c>
      <c r="B51" s="2" t="s">
        <v>251</v>
      </c>
      <c r="C51" s="23" t="s">
        <v>396</v>
      </c>
      <c r="D51" s="5" t="s">
        <v>162</v>
      </c>
      <c r="E51" s="5" t="s">
        <v>0</v>
      </c>
      <c r="F51" s="3"/>
      <c r="G51" s="5">
        <v>0</v>
      </c>
    </row>
    <row r="52" spans="1:7" s="10" customFormat="1" ht="102">
      <c r="A52" s="13">
        <f t="shared" si="1"/>
        <v>26</v>
      </c>
      <c r="B52" s="193" t="s">
        <v>397</v>
      </c>
      <c r="C52" s="194" t="s">
        <v>398</v>
      </c>
      <c r="D52" s="5" t="s">
        <v>162</v>
      </c>
      <c r="E52" s="5" t="s">
        <v>0</v>
      </c>
      <c r="F52" s="3"/>
      <c r="G52" s="5">
        <v>0</v>
      </c>
    </row>
    <row r="53" spans="1:7" s="10" customFormat="1" ht="51">
      <c r="A53" s="13">
        <f t="shared" si="1"/>
        <v>27</v>
      </c>
      <c r="B53" s="2" t="s">
        <v>399</v>
      </c>
      <c r="C53" s="20" t="s">
        <v>400</v>
      </c>
      <c r="D53" s="5" t="s">
        <v>162</v>
      </c>
      <c r="E53" s="5" t="s">
        <v>0</v>
      </c>
      <c r="F53" s="3"/>
      <c r="G53" s="5">
        <v>0</v>
      </c>
    </row>
    <row r="54" spans="1:7" s="10" customFormat="1" ht="76.5">
      <c r="A54" s="13">
        <f t="shared" si="1"/>
        <v>28</v>
      </c>
      <c r="B54" s="2" t="s">
        <v>256</v>
      </c>
      <c r="C54" s="23" t="s">
        <v>401</v>
      </c>
      <c r="D54" s="5" t="s">
        <v>162</v>
      </c>
      <c r="E54" s="5" t="s">
        <v>0</v>
      </c>
      <c r="F54" s="3"/>
      <c r="G54" s="5">
        <v>0</v>
      </c>
    </row>
    <row r="55" spans="1:7" s="10" customFormat="1" ht="89.25">
      <c r="A55" s="13">
        <f t="shared" si="1"/>
        <v>29</v>
      </c>
      <c r="B55" s="193" t="s">
        <v>402</v>
      </c>
      <c r="C55" s="194" t="s">
        <v>403</v>
      </c>
      <c r="D55" s="5" t="s">
        <v>162</v>
      </c>
      <c r="E55" s="5" t="s">
        <v>0</v>
      </c>
      <c r="F55" s="3"/>
      <c r="G55" s="5">
        <v>0</v>
      </c>
    </row>
    <row r="56" spans="1:7" s="10" customFormat="1" ht="89.25">
      <c r="A56" s="13">
        <f t="shared" si="1"/>
        <v>30</v>
      </c>
      <c r="B56" s="193" t="s">
        <v>404</v>
      </c>
      <c r="C56" s="194" t="s">
        <v>405</v>
      </c>
      <c r="D56" s="5" t="s">
        <v>162</v>
      </c>
      <c r="E56" s="5" t="s">
        <v>0</v>
      </c>
      <c r="F56" s="3"/>
      <c r="G56" s="5">
        <v>0</v>
      </c>
    </row>
    <row r="57" spans="1:7" s="10" customFormat="1" ht="140.25">
      <c r="A57" s="13">
        <f t="shared" si="1"/>
        <v>31</v>
      </c>
      <c r="B57" s="4" t="s">
        <v>406</v>
      </c>
      <c r="C57" s="23" t="s">
        <v>407</v>
      </c>
      <c r="D57" s="5" t="s">
        <v>162</v>
      </c>
      <c r="E57" s="5" t="s">
        <v>0</v>
      </c>
      <c r="F57" s="3"/>
      <c r="G57" s="5">
        <v>0</v>
      </c>
    </row>
    <row r="58" spans="1:7" s="62" customFormat="1" ht="127.5">
      <c r="A58" s="13">
        <f t="shared" si="1"/>
        <v>32</v>
      </c>
      <c r="B58" s="4" t="s">
        <v>408</v>
      </c>
      <c r="C58" s="23" t="s">
        <v>268</v>
      </c>
      <c r="D58" s="5" t="s">
        <v>162</v>
      </c>
      <c r="E58" s="5" t="s">
        <v>0</v>
      </c>
      <c r="F58" s="3"/>
      <c r="G58" s="5">
        <v>0</v>
      </c>
    </row>
    <row r="59" spans="1:7" s="62" customFormat="1" ht="127.5">
      <c r="A59" s="13">
        <f t="shared" si="1"/>
        <v>33</v>
      </c>
      <c r="B59" s="199" t="s">
        <v>267</v>
      </c>
      <c r="C59" s="1" t="s">
        <v>268</v>
      </c>
      <c r="D59" s="5" t="s">
        <v>162</v>
      </c>
      <c r="E59" s="5" t="s">
        <v>0</v>
      </c>
      <c r="F59" s="3"/>
      <c r="G59" s="5">
        <v>0</v>
      </c>
    </row>
    <row r="60" spans="1:7" s="62" customFormat="1" ht="102">
      <c r="A60" s="13">
        <f t="shared" si="1"/>
        <v>34</v>
      </c>
      <c r="B60" s="2" t="s">
        <v>409</v>
      </c>
      <c r="C60" s="23" t="s">
        <v>410</v>
      </c>
      <c r="D60" s="5" t="s">
        <v>162</v>
      </c>
      <c r="E60" s="5" t="s">
        <v>0</v>
      </c>
      <c r="F60" s="3"/>
      <c r="G60" s="5">
        <v>0</v>
      </c>
    </row>
    <row r="61" spans="1:7" s="62" customFormat="1" ht="63.75">
      <c r="A61" s="13">
        <f t="shared" si="1"/>
        <v>35</v>
      </c>
      <c r="B61" s="2" t="s">
        <v>323</v>
      </c>
      <c r="C61" s="23" t="s">
        <v>411</v>
      </c>
      <c r="D61" s="5" t="s">
        <v>162</v>
      </c>
      <c r="E61" s="5" t="s">
        <v>0</v>
      </c>
      <c r="F61" s="3"/>
      <c r="G61" s="5">
        <v>0</v>
      </c>
    </row>
    <row r="62" spans="1:7" s="62" customFormat="1" ht="89.25">
      <c r="A62" s="13">
        <f t="shared" si="1"/>
        <v>36</v>
      </c>
      <c r="B62" s="2" t="s">
        <v>412</v>
      </c>
      <c r="C62" s="1" t="s">
        <v>413</v>
      </c>
      <c r="D62" s="5" t="s">
        <v>162</v>
      </c>
      <c r="E62" s="5" t="s">
        <v>0</v>
      </c>
      <c r="F62" s="3"/>
      <c r="G62" s="5">
        <v>0</v>
      </c>
    </row>
    <row r="63" spans="1:7" s="180" customFormat="1" ht="306">
      <c r="A63" s="13">
        <f t="shared" si="1"/>
        <v>37</v>
      </c>
      <c r="B63" s="2" t="s">
        <v>281</v>
      </c>
      <c r="C63" s="1" t="s">
        <v>414</v>
      </c>
      <c r="D63" s="5" t="s">
        <v>0</v>
      </c>
      <c r="E63" s="5" t="s">
        <v>0</v>
      </c>
      <c r="F63" s="3"/>
      <c r="G63" s="5">
        <v>0</v>
      </c>
    </row>
    <row r="64" spans="1:7" s="62" customFormat="1" ht="229.5">
      <c r="A64" s="13">
        <f t="shared" si="1"/>
        <v>38</v>
      </c>
      <c r="B64" s="2" t="s">
        <v>415</v>
      </c>
      <c r="C64" s="23" t="s">
        <v>416</v>
      </c>
      <c r="D64" s="5" t="s">
        <v>0</v>
      </c>
      <c r="E64" s="5" t="s">
        <v>0</v>
      </c>
      <c r="F64" s="3"/>
      <c r="G64" s="5">
        <v>0</v>
      </c>
    </row>
    <row r="65" spans="1:7" s="62" customFormat="1" ht="51">
      <c r="A65" s="13">
        <f t="shared" si="1"/>
        <v>39</v>
      </c>
      <c r="B65" s="2" t="s">
        <v>285</v>
      </c>
      <c r="C65" s="23" t="s">
        <v>286</v>
      </c>
      <c r="D65" s="5" t="s">
        <v>162</v>
      </c>
      <c r="E65" s="5" t="s">
        <v>0</v>
      </c>
      <c r="F65" s="3"/>
      <c r="G65" s="5">
        <v>0</v>
      </c>
    </row>
    <row r="66" spans="1:7" s="62" customFormat="1" ht="25.5" customHeight="1">
      <c r="A66" s="300" t="s">
        <v>417</v>
      </c>
      <c r="B66" s="301"/>
      <c r="C66" s="301"/>
      <c r="D66" s="302"/>
      <c r="E66" s="296">
        <f>SUM(G27:G65)/39</f>
        <v>0</v>
      </c>
      <c r="F66" s="297"/>
      <c r="G66" s="298"/>
    </row>
    <row r="67" spans="1:7" s="62" customFormat="1" ht="12.75">
      <c r="A67" s="12"/>
      <c r="B67" s="12"/>
      <c r="C67" s="12"/>
      <c r="D67" s="12"/>
      <c r="E67" s="12"/>
      <c r="F67" s="12"/>
      <c r="G67" s="12"/>
    </row>
    <row r="68" spans="1:7" ht="17.25" customHeight="1">
      <c r="A68" s="303" t="s">
        <v>90</v>
      </c>
      <c r="B68" s="303"/>
      <c r="C68" s="303"/>
      <c r="D68" s="303"/>
      <c r="E68" s="303"/>
      <c r="F68" s="303"/>
      <c r="G68" s="303"/>
    </row>
    <row r="69" spans="1:7" s="90" customFormat="1" ht="89.25">
      <c r="A69" s="92" t="s">
        <v>2</v>
      </c>
      <c r="B69" s="355" t="s">
        <v>3</v>
      </c>
      <c r="C69" s="356"/>
      <c r="D69" s="93" t="s">
        <v>4</v>
      </c>
      <c r="E69" s="24" t="s">
        <v>1</v>
      </c>
      <c r="F69" s="91" t="s">
        <v>5</v>
      </c>
      <c r="G69" s="24" t="s">
        <v>6</v>
      </c>
    </row>
    <row r="70" spans="1:7" s="25" customFormat="1" ht="19.5" customHeight="1">
      <c r="A70" s="8">
        <v>1</v>
      </c>
      <c r="B70" s="357" t="s">
        <v>418</v>
      </c>
      <c r="C70" s="359"/>
      <c r="D70" s="5" t="s">
        <v>0</v>
      </c>
      <c r="E70" s="5" t="s">
        <v>162</v>
      </c>
      <c r="F70" s="11"/>
      <c r="G70" s="11">
        <v>0</v>
      </c>
    </row>
    <row r="71" spans="1:7" s="25" customFormat="1" ht="44.25" customHeight="1">
      <c r="A71" s="21">
        <f>+A70+1</f>
        <v>2</v>
      </c>
      <c r="B71" s="304" t="s">
        <v>419</v>
      </c>
      <c r="C71" s="304"/>
      <c r="D71" s="5" t="s">
        <v>0</v>
      </c>
      <c r="E71" s="5" t="s">
        <v>162</v>
      </c>
      <c r="F71" s="11"/>
      <c r="G71" s="11">
        <v>0</v>
      </c>
    </row>
    <row r="72" spans="1:7" s="25" customFormat="1" ht="36" customHeight="1">
      <c r="A72" s="21">
        <f>+A71+1</f>
        <v>3</v>
      </c>
      <c r="B72" s="304" t="s">
        <v>420</v>
      </c>
      <c r="C72" s="304"/>
      <c r="D72" s="5" t="s">
        <v>0</v>
      </c>
      <c r="E72" s="5" t="s">
        <v>162</v>
      </c>
      <c r="F72" s="11"/>
      <c r="G72" s="11">
        <v>0</v>
      </c>
    </row>
    <row r="73" spans="1:7" s="25" customFormat="1" ht="42.75" customHeight="1">
      <c r="A73" s="21">
        <f>+A72+1</f>
        <v>4</v>
      </c>
      <c r="B73" s="304" t="s">
        <v>421</v>
      </c>
      <c r="C73" s="304"/>
      <c r="D73" s="5" t="s">
        <v>0</v>
      </c>
      <c r="E73" s="5" t="s">
        <v>162</v>
      </c>
      <c r="F73" s="11"/>
      <c r="G73" s="11">
        <v>0</v>
      </c>
    </row>
    <row r="74" spans="1:7" s="25" customFormat="1" ht="25.5" customHeight="1">
      <c r="A74" s="300" t="s">
        <v>693</v>
      </c>
      <c r="B74" s="301"/>
      <c r="C74" s="301"/>
      <c r="D74" s="302"/>
      <c r="E74" s="296">
        <f>SUM(G70:G73)/4</f>
        <v>0</v>
      </c>
      <c r="F74" s="297"/>
      <c r="G74" s="298"/>
    </row>
    <row r="75" spans="1:4" s="10" customFormat="1" ht="12.75">
      <c r="A75" s="9"/>
      <c r="B75" s="9"/>
      <c r="C75" s="9"/>
      <c r="D75" s="9"/>
    </row>
    <row r="76" spans="1:7" ht="15.75">
      <c r="A76" s="303" t="s">
        <v>91</v>
      </c>
      <c r="B76" s="303"/>
      <c r="C76" s="303"/>
      <c r="D76" s="303"/>
      <c r="E76" s="303"/>
      <c r="F76" s="303"/>
      <c r="G76" s="303"/>
    </row>
    <row r="77" spans="1:7" s="10" customFormat="1" ht="89.25">
      <c r="A77" s="92" t="s">
        <v>2</v>
      </c>
      <c r="B77" s="95" t="s">
        <v>3</v>
      </c>
      <c r="C77" s="95" t="s">
        <v>106</v>
      </c>
      <c r="D77" s="93" t="s">
        <v>4</v>
      </c>
      <c r="E77" s="24" t="s">
        <v>1</v>
      </c>
      <c r="F77" s="91" t="s">
        <v>7</v>
      </c>
      <c r="G77" s="24" t="s">
        <v>6</v>
      </c>
    </row>
    <row r="78" spans="1:7" s="10" customFormat="1" ht="76.5">
      <c r="A78" s="13">
        <v>1</v>
      </c>
      <c r="B78" s="2" t="s">
        <v>422</v>
      </c>
      <c r="C78" s="1" t="s">
        <v>423</v>
      </c>
      <c r="D78" s="5" t="s">
        <v>162</v>
      </c>
      <c r="E78" s="5" t="s">
        <v>162</v>
      </c>
      <c r="F78" s="3"/>
      <c r="G78" s="5">
        <v>0</v>
      </c>
    </row>
    <row r="79" spans="1:7" s="10" customFormat="1" ht="76.5">
      <c r="A79" s="13">
        <f>+A78+1</f>
        <v>2</v>
      </c>
      <c r="B79" s="2" t="s">
        <v>424</v>
      </c>
      <c r="C79" s="1" t="s">
        <v>425</v>
      </c>
      <c r="D79" s="5" t="s">
        <v>0</v>
      </c>
      <c r="E79" s="5" t="s">
        <v>162</v>
      </c>
      <c r="F79" s="3"/>
      <c r="G79" s="5">
        <v>0</v>
      </c>
    </row>
    <row r="80" spans="1:7" s="10" customFormat="1" ht="114.75">
      <c r="A80" s="13">
        <f aca="true" t="shared" si="2" ref="A80:A89">+A79+1</f>
        <v>3</v>
      </c>
      <c r="B80" s="2" t="s">
        <v>183</v>
      </c>
      <c r="C80" s="1" t="s">
        <v>426</v>
      </c>
      <c r="D80" s="5" t="s">
        <v>162</v>
      </c>
      <c r="E80" s="5" t="s">
        <v>162</v>
      </c>
      <c r="F80" s="3"/>
      <c r="G80" s="5">
        <v>0</v>
      </c>
    </row>
    <row r="81" spans="1:7" s="10" customFormat="1" ht="165.75">
      <c r="A81" s="13">
        <f t="shared" si="2"/>
        <v>4</v>
      </c>
      <c r="B81" s="2" t="s">
        <v>307</v>
      </c>
      <c r="C81" s="1" t="s">
        <v>427</v>
      </c>
      <c r="D81" s="5" t="s">
        <v>162</v>
      </c>
      <c r="E81" s="5" t="s">
        <v>162</v>
      </c>
      <c r="F81" s="3"/>
      <c r="G81" s="5">
        <v>0</v>
      </c>
    </row>
    <row r="82" spans="1:7" s="10" customFormat="1" ht="63.75">
      <c r="A82" s="13">
        <f t="shared" si="2"/>
        <v>5</v>
      </c>
      <c r="B82" s="2" t="s">
        <v>309</v>
      </c>
      <c r="C82" s="1" t="s">
        <v>310</v>
      </c>
      <c r="D82" s="5" t="s">
        <v>162</v>
      </c>
      <c r="E82" s="5" t="s">
        <v>162</v>
      </c>
      <c r="F82" s="3"/>
      <c r="G82" s="5">
        <v>0</v>
      </c>
    </row>
    <row r="83" spans="1:7" s="10" customFormat="1" ht="89.25">
      <c r="A83" s="13">
        <f t="shared" si="2"/>
        <v>6</v>
      </c>
      <c r="B83" s="193" t="s">
        <v>428</v>
      </c>
      <c r="C83" s="194" t="s">
        <v>429</v>
      </c>
      <c r="D83" s="5" t="s">
        <v>0</v>
      </c>
      <c r="E83" s="5" t="s">
        <v>162</v>
      </c>
      <c r="F83" s="3"/>
      <c r="G83" s="5">
        <v>0</v>
      </c>
    </row>
    <row r="84" spans="1:7" s="10" customFormat="1" ht="102">
      <c r="A84" s="13">
        <f t="shared" si="2"/>
        <v>7</v>
      </c>
      <c r="B84" s="193" t="s">
        <v>430</v>
      </c>
      <c r="C84" s="194" t="s">
        <v>431</v>
      </c>
      <c r="D84" s="5" t="s">
        <v>0</v>
      </c>
      <c r="E84" s="5" t="s">
        <v>162</v>
      </c>
      <c r="F84" s="3"/>
      <c r="G84" s="5">
        <v>0</v>
      </c>
    </row>
    <row r="85" spans="1:7" s="10" customFormat="1" ht="89.25">
      <c r="A85" s="13">
        <f t="shared" si="2"/>
        <v>8</v>
      </c>
      <c r="B85" s="2" t="s">
        <v>432</v>
      </c>
      <c r="C85" s="23" t="s">
        <v>433</v>
      </c>
      <c r="D85" s="5" t="s">
        <v>0</v>
      </c>
      <c r="E85" s="5" t="s">
        <v>162</v>
      </c>
      <c r="F85" s="3"/>
      <c r="G85" s="5">
        <v>0</v>
      </c>
    </row>
    <row r="86" spans="1:7" s="10" customFormat="1" ht="140.25">
      <c r="A86" s="13">
        <f t="shared" si="2"/>
        <v>9</v>
      </c>
      <c r="B86" s="2" t="s">
        <v>434</v>
      </c>
      <c r="C86" s="1" t="s">
        <v>435</v>
      </c>
      <c r="D86" s="5" t="s">
        <v>162</v>
      </c>
      <c r="E86" s="5" t="s">
        <v>162</v>
      </c>
      <c r="F86" s="3"/>
      <c r="G86" s="5">
        <v>0</v>
      </c>
    </row>
    <row r="87" spans="1:7" s="10" customFormat="1" ht="127.5">
      <c r="A87" s="13">
        <f t="shared" si="2"/>
        <v>10</v>
      </c>
      <c r="B87" s="2" t="s">
        <v>436</v>
      </c>
      <c r="C87" s="1" t="s">
        <v>437</v>
      </c>
      <c r="D87" s="5" t="s">
        <v>162</v>
      </c>
      <c r="E87" s="5" t="s">
        <v>162</v>
      </c>
      <c r="F87" s="3"/>
      <c r="G87" s="5">
        <v>0</v>
      </c>
    </row>
    <row r="88" spans="1:7" s="10" customFormat="1" ht="114.75">
      <c r="A88" s="13">
        <f t="shared" si="2"/>
        <v>11</v>
      </c>
      <c r="B88" s="2" t="s">
        <v>438</v>
      </c>
      <c r="C88" s="1" t="s">
        <v>439</v>
      </c>
      <c r="D88" s="5" t="s">
        <v>162</v>
      </c>
      <c r="E88" s="5" t="s">
        <v>162</v>
      </c>
      <c r="F88" s="3"/>
      <c r="G88" s="5">
        <v>0</v>
      </c>
    </row>
    <row r="89" spans="1:7" s="10" customFormat="1" ht="114.75">
      <c r="A89" s="13">
        <f t="shared" si="2"/>
        <v>12</v>
      </c>
      <c r="B89" s="2" t="s">
        <v>293</v>
      </c>
      <c r="C89" s="1" t="s">
        <v>440</v>
      </c>
      <c r="D89" s="5" t="s">
        <v>162</v>
      </c>
      <c r="E89" s="5" t="s">
        <v>162</v>
      </c>
      <c r="F89" s="3"/>
      <c r="G89" s="5">
        <v>0</v>
      </c>
    </row>
    <row r="90" spans="1:7" s="25" customFormat="1" ht="25.5" customHeight="1">
      <c r="A90" s="300" t="s">
        <v>441</v>
      </c>
      <c r="B90" s="301"/>
      <c r="C90" s="301"/>
      <c r="D90" s="302"/>
      <c r="E90" s="296">
        <f>SUM(G78:G89)/12</f>
        <v>0</v>
      </c>
      <c r="F90" s="297"/>
      <c r="G90" s="298"/>
    </row>
    <row r="91" spans="1:7" s="25" customFormat="1" ht="12.75">
      <c r="A91" s="12"/>
      <c r="B91" s="12"/>
      <c r="C91" s="12"/>
      <c r="D91" s="12"/>
      <c r="E91" s="12"/>
      <c r="F91" s="12"/>
      <c r="G91" s="12"/>
    </row>
    <row r="92" spans="1:7" ht="15.75">
      <c r="A92" s="303" t="s">
        <v>92</v>
      </c>
      <c r="B92" s="303"/>
      <c r="C92" s="303"/>
      <c r="D92" s="303"/>
      <c r="E92" s="303"/>
      <c r="F92" s="303"/>
      <c r="G92" s="303"/>
    </row>
    <row r="93" spans="1:7" s="28" customFormat="1" ht="64.5" customHeight="1">
      <c r="A93" s="92" t="s">
        <v>2</v>
      </c>
      <c r="B93" s="345" t="s">
        <v>108</v>
      </c>
      <c r="C93" s="345"/>
      <c r="D93" s="93" t="s">
        <v>109</v>
      </c>
      <c r="E93" s="27" t="s">
        <v>72</v>
      </c>
      <c r="F93" s="91" t="s">
        <v>33</v>
      </c>
      <c r="G93" s="29" t="s">
        <v>6</v>
      </c>
    </row>
    <row r="94" spans="1:7" s="28" customFormat="1" ht="90.75" customHeight="1">
      <c r="A94" s="30">
        <v>1</v>
      </c>
      <c r="B94" s="5" t="s">
        <v>442</v>
      </c>
      <c r="C94" s="1" t="s">
        <v>443</v>
      </c>
      <c r="D94" s="200">
        <v>25</v>
      </c>
      <c r="E94" s="13" t="s">
        <v>162</v>
      </c>
      <c r="F94" s="5" t="s">
        <v>689</v>
      </c>
      <c r="G94" s="32">
        <v>0</v>
      </c>
    </row>
    <row r="95" spans="1:7" s="28" customFormat="1" ht="64.5" customHeight="1">
      <c r="A95" s="30">
        <f>+A94+1</f>
        <v>2</v>
      </c>
      <c r="B95" s="5" t="s">
        <v>444</v>
      </c>
      <c r="C95" s="1" t="s">
        <v>443</v>
      </c>
      <c r="D95" s="200">
        <v>25</v>
      </c>
      <c r="E95" s="13" t="s">
        <v>162</v>
      </c>
      <c r="F95" s="5" t="s">
        <v>689</v>
      </c>
      <c r="G95" s="32">
        <v>0</v>
      </c>
    </row>
    <row r="96" spans="1:7" s="28" customFormat="1" ht="22.5" customHeight="1">
      <c r="A96" s="348" t="s">
        <v>445</v>
      </c>
      <c r="B96" s="349"/>
      <c r="C96" s="349"/>
      <c r="D96" s="350"/>
      <c r="E96" s="347">
        <f>SUM(G94:G95)</f>
        <v>0</v>
      </c>
      <c r="F96" s="347"/>
      <c r="G96" s="347"/>
    </row>
    <row r="97" spans="1:4" s="25" customFormat="1" ht="12.75">
      <c r="A97" s="9"/>
      <c r="B97" s="9"/>
      <c r="C97" s="9"/>
      <c r="D97" s="9"/>
    </row>
    <row r="98" spans="1:7" ht="15.75">
      <c r="A98" s="303" t="s">
        <v>93</v>
      </c>
      <c r="B98" s="303"/>
      <c r="C98" s="303"/>
      <c r="D98" s="303"/>
      <c r="E98" s="303"/>
      <c r="F98" s="303"/>
      <c r="G98" s="303"/>
    </row>
    <row r="99" spans="1:7" s="26" customFormat="1" ht="32.25" customHeight="1">
      <c r="A99" s="299" t="s">
        <v>110</v>
      </c>
      <c r="B99" s="299"/>
      <c r="C99" s="299"/>
      <c r="D99" s="299"/>
      <c r="E99" s="326" t="s">
        <v>8</v>
      </c>
      <c r="F99" s="326"/>
      <c r="G99" s="19" t="s">
        <v>9</v>
      </c>
    </row>
    <row r="100" spans="1:4" s="25" customFormat="1" ht="12.75">
      <c r="A100" s="9"/>
      <c r="B100" s="9"/>
      <c r="C100" s="9"/>
      <c r="D100" s="9"/>
    </row>
    <row r="101" spans="1:7" s="12" customFormat="1" ht="30" customHeight="1">
      <c r="A101" s="326" t="s">
        <v>10</v>
      </c>
      <c r="B101" s="326"/>
      <c r="C101" s="326"/>
      <c r="D101" s="326"/>
      <c r="E101" s="326"/>
      <c r="F101" s="326"/>
      <c r="G101" s="326"/>
    </row>
    <row r="102" spans="1:7" s="25" customFormat="1" ht="15" customHeight="1">
      <c r="A102" s="316" t="s">
        <v>73</v>
      </c>
      <c r="B102" s="316"/>
      <c r="C102" s="316"/>
      <c r="D102" s="316"/>
      <c r="E102" s="341">
        <v>9.83</v>
      </c>
      <c r="F102" s="341"/>
      <c r="G102" s="33" t="s">
        <v>25</v>
      </c>
    </row>
    <row r="103" spans="1:4" s="25" customFormat="1" ht="12.75">
      <c r="A103" s="9"/>
      <c r="B103" s="9"/>
      <c r="C103" s="9"/>
      <c r="D103" s="9"/>
    </row>
    <row r="104" spans="1:7" s="12" customFormat="1" ht="30" customHeight="1">
      <c r="A104" s="326" t="s">
        <v>14</v>
      </c>
      <c r="B104" s="326"/>
      <c r="C104" s="326"/>
      <c r="D104" s="326"/>
      <c r="E104" s="326"/>
      <c r="F104" s="326"/>
      <c r="G104" s="326"/>
    </row>
    <row r="105" spans="1:7" s="25" customFormat="1" ht="20.25" customHeight="1">
      <c r="A105" s="316" t="s">
        <v>446</v>
      </c>
      <c r="B105" s="316"/>
      <c r="C105" s="316"/>
      <c r="D105" s="316"/>
      <c r="E105" s="290">
        <v>36400000</v>
      </c>
      <c r="F105" s="290"/>
      <c r="G105" s="314"/>
    </row>
    <row r="106" spans="1:7" s="25" customFormat="1" ht="22.5" customHeight="1">
      <c r="A106" s="311" t="s">
        <v>71</v>
      </c>
      <c r="B106" s="311"/>
      <c r="C106" s="311"/>
      <c r="D106" s="311"/>
      <c r="E106" s="312">
        <f>SUM(E105:F105)</f>
        <v>36400000</v>
      </c>
      <c r="F106" s="312"/>
      <c r="G106" s="315"/>
    </row>
    <row r="107" spans="1:4" s="25" customFormat="1" ht="12.75">
      <c r="A107" s="9"/>
      <c r="B107" s="9"/>
      <c r="C107" s="9"/>
      <c r="D107" s="9"/>
    </row>
    <row r="108" spans="1:7" s="12" customFormat="1" ht="30" customHeight="1">
      <c r="A108" s="326" t="s">
        <v>16</v>
      </c>
      <c r="B108" s="326"/>
      <c r="C108" s="326"/>
      <c r="D108" s="326"/>
      <c r="E108" s="326"/>
      <c r="F108" s="326"/>
      <c r="G108" s="326"/>
    </row>
    <row r="109" spans="1:7" s="25" customFormat="1" ht="20.25" customHeight="1">
      <c r="A109" s="334" t="s">
        <v>70</v>
      </c>
      <c r="B109" s="335"/>
      <c r="C109" s="335"/>
      <c r="D109" s="336"/>
      <c r="E109" s="337">
        <v>310</v>
      </c>
      <c r="F109" s="337"/>
      <c r="G109" s="96"/>
    </row>
    <row r="110" spans="1:4" s="25" customFormat="1" ht="12.75">
      <c r="A110" s="9"/>
      <c r="B110" s="9"/>
      <c r="C110" s="9"/>
      <c r="D110" s="9"/>
    </row>
    <row r="111" spans="1:7" s="12" customFormat="1" ht="30" customHeight="1">
      <c r="A111" s="326" t="s">
        <v>17</v>
      </c>
      <c r="B111" s="326"/>
      <c r="C111" s="326"/>
      <c r="D111" s="326"/>
      <c r="E111" s="326"/>
      <c r="F111" s="326"/>
      <c r="G111" s="326"/>
    </row>
    <row r="112" spans="1:7" s="25" customFormat="1" ht="19.5" customHeight="1">
      <c r="A112" s="316" t="s">
        <v>26</v>
      </c>
      <c r="B112" s="316"/>
      <c r="C112" s="316"/>
      <c r="D112" s="316"/>
      <c r="E112" s="290">
        <f>+((E106*E102/100)/365)*E109</f>
        <v>3038951.2328767125</v>
      </c>
      <c r="F112" s="290"/>
      <c r="G112" s="305"/>
    </row>
    <row r="113" spans="1:7" s="25" customFormat="1" ht="19.5" customHeight="1">
      <c r="A113" s="316" t="s">
        <v>18</v>
      </c>
      <c r="B113" s="316"/>
      <c r="C113" s="316"/>
      <c r="D113" s="316"/>
      <c r="E113" s="290">
        <f>+E112*16%</f>
        <v>486232.197260274</v>
      </c>
      <c r="F113" s="290"/>
      <c r="G113" s="305"/>
    </row>
    <row r="114" spans="1:7" s="25" customFormat="1" ht="20.25" customHeight="1">
      <c r="A114" s="327" t="s">
        <v>17</v>
      </c>
      <c r="B114" s="328"/>
      <c r="C114" s="328"/>
      <c r="D114" s="329"/>
      <c r="E114" s="312">
        <f>SUM(E112:F113)</f>
        <v>3525183.4301369865</v>
      </c>
      <c r="F114" s="312"/>
      <c r="G114" s="305"/>
    </row>
    <row r="115" spans="1:4" s="25" customFormat="1" ht="12.75">
      <c r="A115" s="9"/>
      <c r="B115" s="9"/>
      <c r="C115" s="9"/>
      <c r="D115" s="9"/>
    </row>
    <row r="116" spans="1:7" s="12" customFormat="1" ht="30" customHeight="1">
      <c r="A116" s="326" t="s">
        <v>19</v>
      </c>
      <c r="B116" s="326"/>
      <c r="C116" s="326"/>
      <c r="D116" s="326"/>
      <c r="E116" s="326"/>
      <c r="F116" s="326"/>
      <c r="G116" s="326"/>
    </row>
    <row r="117" spans="1:7" s="25" customFormat="1" ht="19.5" customHeight="1">
      <c r="A117" s="317" t="s">
        <v>27</v>
      </c>
      <c r="B117" s="321"/>
      <c r="C117" s="321"/>
      <c r="D117" s="322"/>
      <c r="E117" s="365" t="s">
        <v>151</v>
      </c>
      <c r="F117" s="366"/>
      <c r="G117" s="34">
        <v>0</v>
      </c>
    </row>
    <row r="118" spans="1:7" s="25" customFormat="1" ht="28.5" customHeight="1">
      <c r="A118" s="293" t="s">
        <v>150</v>
      </c>
      <c r="B118" s="294"/>
      <c r="C118" s="294"/>
      <c r="D118" s="295"/>
      <c r="E118" s="331">
        <f>SUM(G117:G117)/1</f>
        <v>0</v>
      </c>
      <c r="F118" s="332"/>
      <c r="G118" s="333"/>
    </row>
    <row r="119" spans="1:7" s="16" customFormat="1" ht="12.75">
      <c r="A119" s="9"/>
      <c r="B119" s="9"/>
      <c r="C119" s="9"/>
      <c r="D119" s="9"/>
      <c r="E119" s="18"/>
      <c r="F119" s="22"/>
      <c r="G119" s="18"/>
    </row>
    <row r="120" spans="1:7" ht="15.75">
      <c r="A120" s="303" t="s">
        <v>94</v>
      </c>
      <c r="B120" s="303"/>
      <c r="C120" s="303"/>
      <c r="D120" s="303"/>
      <c r="E120" s="303"/>
      <c r="F120" s="303"/>
      <c r="G120" s="303"/>
    </row>
    <row r="121" spans="1:7" s="25" customFormat="1" ht="24" customHeight="1">
      <c r="A121" s="317" t="s">
        <v>24</v>
      </c>
      <c r="B121" s="321"/>
      <c r="C121" s="321"/>
      <c r="D121" s="322"/>
      <c r="E121" s="330"/>
      <c r="F121" s="330"/>
      <c r="G121" s="96">
        <v>40</v>
      </c>
    </row>
    <row r="122" spans="1:4" s="25" customFormat="1" ht="12.75">
      <c r="A122" s="9"/>
      <c r="B122" s="9"/>
      <c r="C122" s="9"/>
      <c r="D122" s="9"/>
    </row>
    <row r="123" spans="1:4" s="25" customFormat="1" ht="12.75">
      <c r="A123" s="9"/>
      <c r="B123" s="9"/>
      <c r="C123" s="9"/>
      <c r="D123" s="9"/>
    </row>
    <row r="124" spans="1:4" s="25" customFormat="1" ht="12.75">
      <c r="A124" s="9"/>
      <c r="B124" s="9"/>
      <c r="C124" s="9"/>
      <c r="D124" s="9"/>
    </row>
    <row r="125" spans="1:4" s="25" customFormat="1" ht="12.75">
      <c r="A125" s="9"/>
      <c r="B125" s="9"/>
      <c r="C125" s="9"/>
      <c r="D125" s="9"/>
    </row>
    <row r="126" spans="1:4" s="25" customFormat="1" ht="12.75">
      <c r="A126" s="9"/>
      <c r="B126" s="9"/>
      <c r="C126" s="9"/>
      <c r="D126" s="9"/>
    </row>
    <row r="127" spans="1:4" s="25" customFormat="1" ht="12.75">
      <c r="A127" s="9"/>
      <c r="B127" s="9"/>
      <c r="C127" s="9"/>
      <c r="D127" s="9"/>
    </row>
    <row r="128" spans="1:4" s="25" customFormat="1" ht="12.75">
      <c r="A128" s="9"/>
      <c r="B128" s="9"/>
      <c r="C128" s="9"/>
      <c r="D128" s="9"/>
    </row>
    <row r="129" spans="1:4" s="25" customFormat="1" ht="12.75">
      <c r="A129" s="9"/>
      <c r="B129" s="9"/>
      <c r="C129" s="9"/>
      <c r="D129" s="9"/>
    </row>
    <row r="130" spans="1:4" s="25" customFormat="1" ht="12.75">
      <c r="A130" s="9"/>
      <c r="B130" s="9"/>
      <c r="C130" s="9"/>
      <c r="D130" s="9"/>
    </row>
    <row r="131" spans="1:4" s="25" customFormat="1" ht="12.75">
      <c r="A131" s="9"/>
      <c r="B131" s="9"/>
      <c r="C131" s="9"/>
      <c r="D131" s="9"/>
    </row>
    <row r="132" spans="1:4" s="25" customFormat="1" ht="12.75">
      <c r="A132" s="9"/>
      <c r="B132" s="9"/>
      <c r="C132" s="9"/>
      <c r="D132" s="9"/>
    </row>
    <row r="133" spans="1:4" s="25" customFormat="1" ht="12.75">
      <c r="A133" s="9"/>
      <c r="B133" s="9"/>
      <c r="C133" s="9"/>
      <c r="D133" s="9"/>
    </row>
    <row r="134" spans="1:4" s="25" customFormat="1" ht="12.75">
      <c r="A134" s="9"/>
      <c r="B134" s="9"/>
      <c r="C134" s="9"/>
      <c r="D134" s="9"/>
    </row>
    <row r="135" spans="1:4" s="25" customFormat="1" ht="12.75">
      <c r="A135" s="9"/>
      <c r="B135" s="9"/>
      <c r="C135" s="9"/>
      <c r="D135" s="9"/>
    </row>
    <row r="136" spans="1:4" s="25" customFormat="1" ht="12.75">
      <c r="A136" s="9"/>
      <c r="B136" s="9"/>
      <c r="C136" s="9"/>
      <c r="D136" s="9"/>
    </row>
    <row r="137" spans="1:4" s="25" customFormat="1" ht="12.75">
      <c r="A137" s="9"/>
      <c r="B137" s="9"/>
      <c r="C137" s="9"/>
      <c r="D137" s="9"/>
    </row>
    <row r="138" spans="1:7" s="25" customFormat="1" ht="12.75">
      <c r="A138" s="9"/>
      <c r="B138" s="9"/>
      <c r="C138" s="9"/>
      <c r="D138" s="9"/>
      <c r="E138" s="7"/>
      <c r="F138" s="7"/>
      <c r="G138" s="7"/>
    </row>
  </sheetData>
  <sheetProtection/>
  <mergeCells count="71">
    <mergeCell ref="B73:C73"/>
    <mergeCell ref="A1:G1"/>
    <mergeCell ref="A2:G2"/>
    <mergeCell ref="A3:G3"/>
    <mergeCell ref="A68:G68"/>
    <mergeCell ref="B69:C69"/>
    <mergeCell ref="A7:G7"/>
    <mergeCell ref="E23:G23"/>
    <mergeCell ref="A25:G25"/>
    <mergeCell ref="B8:C8"/>
    <mergeCell ref="A90:D90"/>
    <mergeCell ref="E90:G90"/>
    <mergeCell ref="A92:G92"/>
    <mergeCell ref="B93:C93"/>
    <mergeCell ref="A76:G76"/>
    <mergeCell ref="B70:C70"/>
    <mergeCell ref="B71:C71"/>
    <mergeCell ref="A74:D74"/>
    <mergeCell ref="E74:G74"/>
    <mergeCell ref="B72:C72"/>
    <mergeCell ref="A114:D114"/>
    <mergeCell ref="A101:G101"/>
    <mergeCell ref="A102:D102"/>
    <mergeCell ref="E102:F102"/>
    <mergeCell ref="A96:D96"/>
    <mergeCell ref="E96:G96"/>
    <mergeCell ref="A98:G98"/>
    <mergeCell ref="A99:D99"/>
    <mergeCell ref="E99:F99"/>
    <mergeCell ref="A105:D105"/>
    <mergeCell ref="E105:F105"/>
    <mergeCell ref="A104:G104"/>
    <mergeCell ref="G105:G106"/>
    <mergeCell ref="A106:D106"/>
    <mergeCell ref="E106:F106"/>
    <mergeCell ref="E114:F114"/>
    <mergeCell ref="A108:G108"/>
    <mergeCell ref="A109:D109"/>
    <mergeCell ref="E109:F109"/>
    <mergeCell ref="A111:G111"/>
    <mergeCell ref="A112:D112"/>
    <mergeCell ref="E112:F112"/>
    <mergeCell ref="G112:G114"/>
    <mergeCell ref="A113:D113"/>
    <mergeCell ref="E113:F113"/>
    <mergeCell ref="A121:D121"/>
    <mergeCell ref="E121:F121"/>
    <mergeCell ref="A120:G120"/>
    <mergeCell ref="A118:D118"/>
    <mergeCell ref="E118:G118"/>
    <mergeCell ref="A116:G116"/>
    <mergeCell ref="A117:D117"/>
    <mergeCell ref="E117:F117"/>
    <mergeCell ref="E5:G5"/>
    <mergeCell ref="A66:D66"/>
    <mergeCell ref="E66:G66"/>
    <mergeCell ref="B19:C19"/>
    <mergeCell ref="A23:D23"/>
    <mergeCell ref="B9:C9"/>
    <mergeCell ref="B10:C10"/>
    <mergeCell ref="B11:C11"/>
    <mergeCell ref="B12:C12"/>
    <mergeCell ref="B13:C13"/>
    <mergeCell ref="B21:C21"/>
    <mergeCell ref="B22:C22"/>
    <mergeCell ref="B14:C14"/>
    <mergeCell ref="B15:C15"/>
    <mergeCell ref="B16:C16"/>
    <mergeCell ref="B17:C17"/>
    <mergeCell ref="B18:C18"/>
    <mergeCell ref="B20:C20"/>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5.xml><?xml version="1.0" encoding="utf-8"?>
<worksheet xmlns="http://schemas.openxmlformats.org/spreadsheetml/2006/main" xmlns:r="http://schemas.openxmlformats.org/officeDocument/2006/relationships">
  <dimension ref="A1:G123"/>
  <sheetViews>
    <sheetView showGridLines="0" zoomScalePageLayoutView="0" workbookViewId="0" topLeftCell="A1">
      <pane ySplit="6" topLeftCell="A103" activePane="bottomLeft" state="frozen"/>
      <selection pane="topLeft" activeCell="A1" sqref="A1"/>
      <selection pane="bottomLeft" activeCell="A7" sqref="A7:G7"/>
    </sheetView>
  </sheetViews>
  <sheetFormatPr defaultColWidth="11.421875" defaultRowHeight="12.75"/>
  <cols>
    <col min="1" max="1" width="4.57421875" style="9" customWidth="1"/>
    <col min="2" max="2" width="25.7109375" style="9" customWidth="1"/>
    <col min="3" max="3" width="35.7109375" style="9" customWidth="1"/>
    <col min="4" max="4" width="18.7109375" style="9" customWidth="1"/>
    <col min="5" max="5" width="6.7109375" style="7" customWidth="1"/>
    <col min="6" max="6" width="30.7109375" style="7" customWidth="1"/>
    <col min="7" max="7" width="7.7109375" style="7" customWidth="1"/>
    <col min="8" max="16384" width="11.421875" style="7" customWidth="1"/>
  </cols>
  <sheetData>
    <row r="1" spans="1:7" s="6" customFormat="1" ht="12.75">
      <c r="A1" s="343" t="str">
        <f>+'1. RESUMEN EVALUACION'!A1:B1</f>
        <v>UNIDAD ADMINISTRATIVA ESPECIAL
DIRECCIÓN NACIONAL DE DERECHO DE AUTOR</v>
      </c>
      <c r="B1" s="343"/>
      <c r="C1" s="343"/>
      <c r="D1" s="343"/>
      <c r="E1" s="343"/>
      <c r="F1" s="343"/>
      <c r="G1" s="343"/>
    </row>
    <row r="2" spans="1:7" s="6" customFormat="1" ht="12.75">
      <c r="A2" s="343" t="str">
        <f>+'3.TRDM '!A2:G2</f>
        <v>INFORME DE EVALUACIÓN TECNICA Y ECONOMICA  - PROCESO DE CONTRATACIÓN SELECCIÓN ABREVIADA DE MENOR CUANTÍA No. DNDA 029-2015</v>
      </c>
      <c r="B2" s="343"/>
      <c r="C2" s="343"/>
      <c r="D2" s="343"/>
      <c r="E2" s="343"/>
      <c r="F2" s="343"/>
      <c r="G2" s="343"/>
    </row>
    <row r="3" spans="1:7" ht="12.75">
      <c r="A3" s="344" t="s">
        <v>447</v>
      </c>
      <c r="B3" s="344"/>
      <c r="C3" s="344"/>
      <c r="D3" s="344"/>
      <c r="E3" s="344"/>
      <c r="F3" s="344"/>
      <c r="G3" s="344"/>
    </row>
    <row r="4" spans="1:7" ht="12.75">
      <c r="A4" s="90"/>
      <c r="B4" s="90"/>
      <c r="C4" s="90"/>
      <c r="D4" s="90"/>
      <c r="E4" s="90"/>
      <c r="F4" s="90"/>
      <c r="G4" s="90"/>
    </row>
    <row r="5" spans="1:7" ht="39.75" customHeight="1">
      <c r="A5" s="90"/>
      <c r="B5" s="90"/>
      <c r="C5" s="90"/>
      <c r="D5" s="90"/>
      <c r="E5" s="293" t="str">
        <f>+'3.TRDM '!E5:G5</f>
        <v>PROPONENTE No 1
LA PREVISORA S.A. COMPAÑÍA DE SEGUROS</v>
      </c>
      <c r="F5" s="294"/>
      <c r="G5" s="295"/>
    </row>
    <row r="6" spans="1:7" ht="12.75">
      <c r="A6" s="25"/>
      <c r="B6" s="25"/>
      <c r="C6" s="25"/>
      <c r="D6" s="25"/>
      <c r="E6" s="25"/>
      <c r="F6" s="25"/>
      <c r="G6" s="25"/>
    </row>
    <row r="7" spans="1:7" ht="15.75">
      <c r="A7" s="303" t="s">
        <v>87</v>
      </c>
      <c r="B7" s="303"/>
      <c r="C7" s="303"/>
      <c r="D7" s="303"/>
      <c r="E7" s="303"/>
      <c r="F7" s="303"/>
      <c r="G7" s="303"/>
    </row>
    <row r="8" spans="1:7" s="88" customFormat="1" ht="89.25">
      <c r="A8" s="87" t="s">
        <v>2</v>
      </c>
      <c r="B8" s="299" t="s">
        <v>3</v>
      </c>
      <c r="C8" s="299"/>
      <c r="D8" s="94" t="s">
        <v>4</v>
      </c>
      <c r="E8" s="24" t="s">
        <v>1</v>
      </c>
      <c r="F8" s="104" t="s">
        <v>113</v>
      </c>
      <c r="G8" s="24" t="s">
        <v>6</v>
      </c>
    </row>
    <row r="9" spans="1:7" s="180" customFormat="1" ht="12.75">
      <c r="A9" s="63">
        <v>1</v>
      </c>
      <c r="B9" s="317" t="s">
        <v>448</v>
      </c>
      <c r="C9" s="319"/>
      <c r="D9" s="94" t="s">
        <v>162</v>
      </c>
      <c r="E9" s="177" t="s">
        <v>0</v>
      </c>
      <c r="F9" s="176"/>
      <c r="G9" s="177">
        <v>0</v>
      </c>
    </row>
    <row r="10" spans="1:7" s="180" customFormat="1" ht="12.75">
      <c r="A10" s="63">
        <v>2</v>
      </c>
      <c r="B10" s="367" t="s">
        <v>449</v>
      </c>
      <c r="C10" s="368"/>
      <c r="D10" s="94" t="s">
        <v>162</v>
      </c>
      <c r="E10" s="225" t="s">
        <v>0</v>
      </c>
      <c r="F10" s="176"/>
      <c r="G10" s="225">
        <v>0</v>
      </c>
    </row>
    <row r="11" spans="1:7" s="180" customFormat="1" ht="12.75">
      <c r="A11" s="63">
        <v>3</v>
      </c>
      <c r="B11" s="367" t="s">
        <v>450</v>
      </c>
      <c r="C11" s="368"/>
      <c r="D11" s="94" t="s">
        <v>162</v>
      </c>
      <c r="E11" s="225" t="s">
        <v>0</v>
      </c>
      <c r="F11" s="176"/>
      <c r="G11" s="225">
        <v>0</v>
      </c>
    </row>
    <row r="12" spans="1:7" s="180" customFormat="1" ht="12.75">
      <c r="A12" s="63">
        <v>4</v>
      </c>
      <c r="B12" s="367" t="s">
        <v>451</v>
      </c>
      <c r="C12" s="368"/>
      <c r="D12" s="94" t="s">
        <v>162</v>
      </c>
      <c r="E12" s="225" t="s">
        <v>0</v>
      </c>
      <c r="F12" s="176"/>
      <c r="G12" s="225">
        <v>0</v>
      </c>
    </row>
    <row r="13" spans="1:7" s="180" customFormat="1" ht="12.75">
      <c r="A13" s="63">
        <v>5</v>
      </c>
      <c r="B13" s="367" t="s">
        <v>452</v>
      </c>
      <c r="C13" s="369"/>
      <c r="D13" s="94" t="s">
        <v>162</v>
      </c>
      <c r="E13" s="225" t="s">
        <v>0</v>
      </c>
      <c r="F13" s="176"/>
      <c r="G13" s="225">
        <v>0</v>
      </c>
    </row>
    <row r="14" spans="1:7" s="81" customFormat="1" ht="26.25" customHeight="1">
      <c r="A14" s="373" t="s">
        <v>99</v>
      </c>
      <c r="B14" s="374"/>
      <c r="C14" s="374"/>
      <c r="D14" s="375"/>
      <c r="E14" s="370" t="s">
        <v>100</v>
      </c>
      <c r="F14" s="371"/>
      <c r="G14" s="372"/>
    </row>
    <row r="15" spans="1:4" s="10" customFormat="1" ht="12.75">
      <c r="A15" s="9"/>
      <c r="B15" s="9"/>
      <c r="C15" s="9"/>
      <c r="D15" s="9"/>
    </row>
    <row r="16" spans="1:7" ht="15.75">
      <c r="A16" s="303" t="s">
        <v>89</v>
      </c>
      <c r="B16" s="303"/>
      <c r="C16" s="303"/>
      <c r="D16" s="303"/>
      <c r="E16" s="303"/>
      <c r="F16" s="303"/>
      <c r="G16" s="303"/>
    </row>
    <row r="17" spans="1:7" s="10" customFormat="1" ht="84" customHeight="1">
      <c r="A17" s="87" t="s">
        <v>2</v>
      </c>
      <c r="B17" s="95" t="s">
        <v>3</v>
      </c>
      <c r="C17" s="95" t="s">
        <v>106</v>
      </c>
      <c r="D17" s="94" t="s">
        <v>4</v>
      </c>
      <c r="E17" s="24" t="s">
        <v>1</v>
      </c>
      <c r="F17" s="63" t="s">
        <v>114</v>
      </c>
      <c r="G17" s="24" t="s">
        <v>6</v>
      </c>
    </row>
    <row r="18" spans="1:7" s="10" customFormat="1" ht="178.5">
      <c r="A18" s="13">
        <v>1</v>
      </c>
      <c r="B18" s="185" t="s">
        <v>453</v>
      </c>
      <c r="C18" s="201" t="s">
        <v>454</v>
      </c>
      <c r="D18" s="5" t="s">
        <v>0</v>
      </c>
      <c r="E18" s="5" t="s">
        <v>0</v>
      </c>
      <c r="F18" s="3"/>
      <c r="G18" s="5">
        <v>0</v>
      </c>
    </row>
    <row r="19" spans="1:7" s="10" customFormat="1" ht="204">
      <c r="A19" s="13">
        <f>+A18+1</f>
        <v>2</v>
      </c>
      <c r="B19" s="185" t="s">
        <v>455</v>
      </c>
      <c r="C19" s="192" t="s">
        <v>456</v>
      </c>
      <c r="D19" s="5" t="s">
        <v>0</v>
      </c>
      <c r="E19" s="5" t="s">
        <v>0</v>
      </c>
      <c r="F19" s="3"/>
      <c r="G19" s="5">
        <v>0</v>
      </c>
    </row>
    <row r="20" spans="1:7" s="10" customFormat="1" ht="127.5">
      <c r="A20" s="13">
        <f aca="true" t="shared" si="0" ref="A20:A54">+A19+1</f>
        <v>3</v>
      </c>
      <c r="B20" s="185" t="s">
        <v>177</v>
      </c>
      <c r="C20" s="186" t="s">
        <v>178</v>
      </c>
      <c r="D20" s="5" t="s">
        <v>0</v>
      </c>
      <c r="E20" s="5" t="s">
        <v>0</v>
      </c>
      <c r="F20" s="3"/>
      <c r="G20" s="5">
        <v>0</v>
      </c>
    </row>
    <row r="21" spans="1:7" s="10" customFormat="1" ht="165.75">
      <c r="A21" s="13">
        <f t="shared" si="0"/>
        <v>4</v>
      </c>
      <c r="B21" s="185" t="s">
        <v>179</v>
      </c>
      <c r="C21" s="198" t="s">
        <v>180</v>
      </c>
      <c r="D21" s="5" t="s">
        <v>0</v>
      </c>
      <c r="E21" s="5" t="s">
        <v>0</v>
      </c>
      <c r="F21" s="3"/>
      <c r="G21" s="5">
        <v>0</v>
      </c>
    </row>
    <row r="22" spans="1:7" s="10" customFormat="1" ht="216.75">
      <c r="A22" s="13">
        <f t="shared" si="0"/>
        <v>5</v>
      </c>
      <c r="B22" s="2" t="s">
        <v>181</v>
      </c>
      <c r="C22" s="1" t="s">
        <v>182</v>
      </c>
      <c r="D22" s="5" t="s">
        <v>162</v>
      </c>
      <c r="E22" s="5" t="s">
        <v>0</v>
      </c>
      <c r="F22" s="3"/>
      <c r="G22" s="5">
        <v>0</v>
      </c>
    </row>
    <row r="23" spans="1:7" s="10" customFormat="1" ht="127.5">
      <c r="A23" s="13">
        <f t="shared" si="0"/>
        <v>6</v>
      </c>
      <c r="B23" s="185" t="s">
        <v>305</v>
      </c>
      <c r="C23" s="186" t="s">
        <v>306</v>
      </c>
      <c r="D23" s="5" t="s">
        <v>162</v>
      </c>
      <c r="E23" s="5" t="s">
        <v>0</v>
      </c>
      <c r="F23" s="3"/>
      <c r="G23" s="5">
        <v>0</v>
      </c>
    </row>
    <row r="24" spans="1:7" s="10" customFormat="1" ht="409.5">
      <c r="A24" s="13">
        <f t="shared" si="0"/>
        <v>7</v>
      </c>
      <c r="B24" s="4" t="s">
        <v>457</v>
      </c>
      <c r="C24" s="201" t="s">
        <v>458</v>
      </c>
      <c r="D24" s="5" t="s">
        <v>162</v>
      </c>
      <c r="E24" s="5" t="s">
        <v>0</v>
      </c>
      <c r="F24" s="3"/>
      <c r="G24" s="5">
        <v>0</v>
      </c>
    </row>
    <row r="25" spans="1:7" s="10" customFormat="1" ht="153">
      <c r="A25" s="13">
        <f t="shared" si="0"/>
        <v>8</v>
      </c>
      <c r="B25" s="2" t="s">
        <v>386</v>
      </c>
      <c r="C25" s="201" t="s">
        <v>262</v>
      </c>
      <c r="D25" s="5" t="s">
        <v>162</v>
      </c>
      <c r="E25" s="5" t="s">
        <v>0</v>
      </c>
      <c r="F25" s="3"/>
      <c r="G25" s="5">
        <v>0</v>
      </c>
    </row>
    <row r="26" spans="1:7" s="10" customFormat="1" ht="153">
      <c r="A26" s="13">
        <f t="shared" si="0"/>
        <v>9</v>
      </c>
      <c r="B26" s="2" t="s">
        <v>195</v>
      </c>
      <c r="C26" s="1" t="s">
        <v>196</v>
      </c>
      <c r="D26" s="5" t="s">
        <v>162</v>
      </c>
      <c r="E26" s="5" t="s">
        <v>0</v>
      </c>
      <c r="F26" s="3"/>
      <c r="G26" s="5">
        <v>0</v>
      </c>
    </row>
    <row r="27" spans="1:7" s="10" customFormat="1" ht="204">
      <c r="A27" s="13">
        <f t="shared" si="0"/>
        <v>10</v>
      </c>
      <c r="B27" s="2" t="s">
        <v>459</v>
      </c>
      <c r="C27" s="1" t="s">
        <v>460</v>
      </c>
      <c r="D27" s="5" t="s">
        <v>0</v>
      </c>
      <c r="E27" s="5" t="s">
        <v>0</v>
      </c>
      <c r="F27" s="3"/>
      <c r="G27" s="5">
        <v>0</v>
      </c>
    </row>
    <row r="28" spans="1:7" s="10" customFormat="1" ht="204">
      <c r="A28" s="13">
        <f t="shared" si="0"/>
        <v>11</v>
      </c>
      <c r="B28" s="185" t="s">
        <v>461</v>
      </c>
      <c r="C28" s="1" t="s">
        <v>462</v>
      </c>
      <c r="D28" s="5" t="s">
        <v>162</v>
      </c>
      <c r="E28" s="5" t="s">
        <v>0</v>
      </c>
      <c r="F28" s="3"/>
      <c r="G28" s="5">
        <v>0</v>
      </c>
    </row>
    <row r="29" spans="1:7" s="10" customFormat="1" ht="89.25">
      <c r="A29" s="13">
        <f t="shared" si="0"/>
        <v>12</v>
      </c>
      <c r="B29" s="181" t="s">
        <v>199</v>
      </c>
      <c r="C29" s="186" t="s">
        <v>200</v>
      </c>
      <c r="D29" s="5" t="s">
        <v>162</v>
      </c>
      <c r="E29" s="5" t="s">
        <v>0</v>
      </c>
      <c r="F29" s="3"/>
      <c r="G29" s="5">
        <v>0</v>
      </c>
    </row>
    <row r="30" spans="1:7" s="10" customFormat="1" ht="89.25">
      <c r="A30" s="13">
        <f t="shared" si="0"/>
        <v>13</v>
      </c>
      <c r="B30" s="2" t="s">
        <v>201</v>
      </c>
      <c r="C30" s="1" t="s">
        <v>202</v>
      </c>
      <c r="D30" s="5" t="s">
        <v>162</v>
      </c>
      <c r="E30" s="5" t="s">
        <v>0</v>
      </c>
      <c r="F30" s="3"/>
      <c r="G30" s="5">
        <v>0</v>
      </c>
    </row>
    <row r="31" spans="1:7" s="10" customFormat="1" ht="63.75">
      <c r="A31" s="13">
        <f t="shared" si="0"/>
        <v>14</v>
      </c>
      <c r="B31" s="202" t="s">
        <v>463</v>
      </c>
      <c r="C31" s="31" t="s">
        <v>464</v>
      </c>
      <c r="D31" s="5" t="s">
        <v>162</v>
      </c>
      <c r="E31" s="5" t="s">
        <v>0</v>
      </c>
      <c r="F31" s="3"/>
      <c r="G31" s="5">
        <v>0</v>
      </c>
    </row>
    <row r="32" spans="1:7" s="10" customFormat="1" ht="102">
      <c r="A32" s="13">
        <f t="shared" si="0"/>
        <v>15</v>
      </c>
      <c r="B32" s="203" t="s">
        <v>465</v>
      </c>
      <c r="C32" s="201" t="s">
        <v>466</v>
      </c>
      <c r="D32" s="5" t="s">
        <v>162</v>
      </c>
      <c r="E32" s="5" t="s">
        <v>0</v>
      </c>
      <c r="F32" s="3"/>
      <c r="G32" s="5">
        <v>0</v>
      </c>
    </row>
    <row r="33" spans="1:7" s="10" customFormat="1" ht="102">
      <c r="A33" s="13">
        <f t="shared" si="0"/>
        <v>16</v>
      </c>
      <c r="B33" s="2" t="s">
        <v>211</v>
      </c>
      <c r="C33" s="1" t="s">
        <v>212</v>
      </c>
      <c r="D33" s="5" t="s">
        <v>162</v>
      </c>
      <c r="E33" s="5" t="s">
        <v>0</v>
      </c>
      <c r="F33" s="3"/>
      <c r="G33" s="5">
        <v>0</v>
      </c>
    </row>
    <row r="34" spans="1:7" s="10" customFormat="1" ht="114.75">
      <c r="A34" s="13">
        <f t="shared" si="0"/>
        <v>17</v>
      </c>
      <c r="B34" s="2" t="s">
        <v>213</v>
      </c>
      <c r="C34" s="201" t="s">
        <v>467</v>
      </c>
      <c r="D34" s="5" t="s">
        <v>162</v>
      </c>
      <c r="E34" s="5" t="s">
        <v>0</v>
      </c>
      <c r="F34" s="3"/>
      <c r="G34" s="5">
        <v>0</v>
      </c>
    </row>
    <row r="35" spans="1:7" s="10" customFormat="1" ht="127.5">
      <c r="A35" s="13">
        <f t="shared" si="0"/>
        <v>18</v>
      </c>
      <c r="B35" s="204" t="s">
        <v>215</v>
      </c>
      <c r="C35" s="205" t="s">
        <v>468</v>
      </c>
      <c r="D35" s="5" t="s">
        <v>162</v>
      </c>
      <c r="E35" s="5" t="s">
        <v>0</v>
      </c>
      <c r="F35" s="3"/>
      <c r="G35" s="5">
        <v>0</v>
      </c>
    </row>
    <row r="36" spans="1:7" s="10" customFormat="1" ht="204">
      <c r="A36" s="13">
        <f t="shared" si="0"/>
        <v>19</v>
      </c>
      <c r="B36" s="206" t="s">
        <v>469</v>
      </c>
      <c r="C36" s="207" t="s">
        <v>470</v>
      </c>
      <c r="D36" s="5" t="s">
        <v>162</v>
      </c>
      <c r="E36" s="5" t="s">
        <v>0</v>
      </c>
      <c r="F36" s="3"/>
      <c r="G36" s="5">
        <v>0</v>
      </c>
    </row>
    <row r="37" spans="1:7" s="10" customFormat="1" ht="140.25">
      <c r="A37" s="13">
        <f t="shared" si="0"/>
        <v>20</v>
      </c>
      <c r="B37" s="2" t="s">
        <v>249</v>
      </c>
      <c r="C37" s="201" t="s">
        <v>471</v>
      </c>
      <c r="D37" s="5" t="s">
        <v>162</v>
      </c>
      <c r="E37" s="5" t="s">
        <v>0</v>
      </c>
      <c r="F37" s="3"/>
      <c r="G37" s="5">
        <v>0</v>
      </c>
    </row>
    <row r="38" spans="1:7" s="10" customFormat="1" ht="140.25">
      <c r="A38" s="13">
        <f t="shared" si="0"/>
        <v>21</v>
      </c>
      <c r="B38" s="2" t="s">
        <v>472</v>
      </c>
      <c r="C38" s="201" t="s">
        <v>473</v>
      </c>
      <c r="D38" s="5" t="s">
        <v>162</v>
      </c>
      <c r="E38" s="5" t="s">
        <v>0</v>
      </c>
      <c r="F38" s="3"/>
      <c r="G38" s="5">
        <v>0</v>
      </c>
    </row>
    <row r="39" spans="1:7" s="10" customFormat="1" ht="216.75">
      <c r="A39" s="13">
        <f t="shared" si="0"/>
        <v>22</v>
      </c>
      <c r="B39" s="2" t="s">
        <v>474</v>
      </c>
      <c r="C39" s="1" t="s">
        <v>475</v>
      </c>
      <c r="D39" s="5" t="s">
        <v>162</v>
      </c>
      <c r="E39" s="5" t="s">
        <v>0</v>
      </c>
      <c r="F39" s="3"/>
      <c r="G39" s="5">
        <v>0</v>
      </c>
    </row>
    <row r="40" spans="1:7" s="10" customFormat="1" ht="153">
      <c r="A40" s="13">
        <f t="shared" si="0"/>
        <v>23</v>
      </c>
      <c r="B40" s="2" t="s">
        <v>476</v>
      </c>
      <c r="C40" s="201" t="s">
        <v>477</v>
      </c>
      <c r="D40" s="5" t="s">
        <v>0</v>
      </c>
      <c r="E40" s="5" t="s">
        <v>0</v>
      </c>
      <c r="F40" s="3"/>
      <c r="G40" s="5">
        <v>0</v>
      </c>
    </row>
    <row r="41" spans="1:7" s="10" customFormat="1" ht="89.25">
      <c r="A41" s="13">
        <f t="shared" si="0"/>
        <v>24</v>
      </c>
      <c r="B41" s="185" t="s">
        <v>256</v>
      </c>
      <c r="C41" s="186" t="s">
        <v>257</v>
      </c>
      <c r="D41" s="5" t="s">
        <v>162</v>
      </c>
      <c r="E41" s="5" t="s">
        <v>0</v>
      </c>
      <c r="F41" s="3"/>
      <c r="G41" s="5">
        <v>0</v>
      </c>
    </row>
    <row r="42" spans="1:7" s="10" customFormat="1" ht="242.25">
      <c r="A42" s="13">
        <f t="shared" si="0"/>
        <v>25</v>
      </c>
      <c r="B42" s="2" t="s">
        <v>258</v>
      </c>
      <c r="C42" s="1" t="s">
        <v>478</v>
      </c>
      <c r="D42" s="5" t="s">
        <v>0</v>
      </c>
      <c r="E42" s="5" t="s">
        <v>0</v>
      </c>
      <c r="F42" s="3"/>
      <c r="G42" s="5">
        <v>0</v>
      </c>
    </row>
    <row r="43" spans="1:7" s="10" customFormat="1" ht="127.5">
      <c r="A43" s="13">
        <f t="shared" si="0"/>
        <v>26</v>
      </c>
      <c r="B43" s="4" t="s">
        <v>267</v>
      </c>
      <c r="C43" s="23" t="s">
        <v>268</v>
      </c>
      <c r="D43" s="5" t="s">
        <v>162</v>
      </c>
      <c r="E43" s="5" t="s">
        <v>0</v>
      </c>
      <c r="F43" s="3"/>
      <c r="G43" s="5">
        <v>0</v>
      </c>
    </row>
    <row r="44" spans="1:7" s="10" customFormat="1" ht="76.5">
      <c r="A44" s="13">
        <f t="shared" si="0"/>
        <v>27</v>
      </c>
      <c r="B44" s="2" t="s">
        <v>479</v>
      </c>
      <c r="C44" s="23" t="s">
        <v>480</v>
      </c>
      <c r="D44" s="5" t="s">
        <v>162</v>
      </c>
      <c r="E44" s="5" t="s">
        <v>0</v>
      </c>
      <c r="F44" s="3"/>
      <c r="G44" s="5">
        <v>0</v>
      </c>
    </row>
    <row r="45" spans="1:7" s="10" customFormat="1" ht="51">
      <c r="A45" s="13">
        <f t="shared" si="0"/>
        <v>28</v>
      </c>
      <c r="B45" s="2" t="s">
        <v>481</v>
      </c>
      <c r="C45" s="23" t="s">
        <v>482</v>
      </c>
      <c r="D45" s="5" t="s">
        <v>162</v>
      </c>
      <c r="E45" s="5" t="s">
        <v>0</v>
      </c>
      <c r="F45" s="3"/>
      <c r="G45" s="5">
        <v>0</v>
      </c>
    </row>
    <row r="46" spans="1:7" s="10" customFormat="1" ht="114.75">
      <c r="A46" s="13">
        <f t="shared" si="0"/>
        <v>29</v>
      </c>
      <c r="B46" s="208" t="s">
        <v>483</v>
      </c>
      <c r="C46" s="201" t="s">
        <v>484</v>
      </c>
      <c r="D46" s="5" t="s">
        <v>162</v>
      </c>
      <c r="E46" s="5" t="s">
        <v>0</v>
      </c>
      <c r="F46" s="3"/>
      <c r="G46" s="5">
        <v>0</v>
      </c>
    </row>
    <row r="47" spans="1:7" s="10" customFormat="1" ht="127.5">
      <c r="A47" s="13">
        <f t="shared" si="0"/>
        <v>30</v>
      </c>
      <c r="B47" s="203" t="s">
        <v>485</v>
      </c>
      <c r="C47" s="201" t="s">
        <v>486</v>
      </c>
      <c r="D47" s="5" t="s">
        <v>162</v>
      </c>
      <c r="E47" s="5" t="s">
        <v>0</v>
      </c>
      <c r="F47" s="3"/>
      <c r="G47" s="5">
        <v>0</v>
      </c>
    </row>
    <row r="48" spans="1:7" s="62" customFormat="1" ht="267.75">
      <c r="A48" s="13">
        <f t="shared" si="0"/>
        <v>31</v>
      </c>
      <c r="B48" s="2" t="s">
        <v>30</v>
      </c>
      <c r="C48" s="1" t="s">
        <v>487</v>
      </c>
      <c r="D48" s="5" t="s">
        <v>0</v>
      </c>
      <c r="E48" s="5" t="s">
        <v>0</v>
      </c>
      <c r="F48" s="3"/>
      <c r="G48" s="5">
        <v>0</v>
      </c>
    </row>
    <row r="49" spans="1:7" s="62" customFormat="1" ht="63.75">
      <c r="A49" s="13">
        <f t="shared" si="0"/>
        <v>32</v>
      </c>
      <c r="B49" s="2" t="s">
        <v>488</v>
      </c>
      <c r="C49" s="23" t="s">
        <v>489</v>
      </c>
      <c r="D49" s="5" t="s">
        <v>162</v>
      </c>
      <c r="E49" s="5" t="s">
        <v>0</v>
      </c>
      <c r="F49" s="3"/>
      <c r="G49" s="5">
        <v>0</v>
      </c>
    </row>
    <row r="50" spans="1:7" s="62" customFormat="1" ht="204">
      <c r="A50" s="13">
        <f t="shared" si="0"/>
        <v>33</v>
      </c>
      <c r="B50" s="2" t="s">
        <v>490</v>
      </c>
      <c r="C50" s="1" t="s">
        <v>491</v>
      </c>
      <c r="D50" s="5" t="s">
        <v>162</v>
      </c>
      <c r="E50" s="5" t="s">
        <v>0</v>
      </c>
      <c r="F50" s="3"/>
      <c r="G50" s="5">
        <v>0</v>
      </c>
    </row>
    <row r="51" spans="1:7" s="62" customFormat="1" ht="89.25">
      <c r="A51" s="13">
        <f t="shared" si="0"/>
        <v>34</v>
      </c>
      <c r="B51" s="2" t="s">
        <v>492</v>
      </c>
      <c r="C51" s="23" t="s">
        <v>493</v>
      </c>
      <c r="D51" s="5" t="s">
        <v>162</v>
      </c>
      <c r="E51" s="5" t="s">
        <v>0</v>
      </c>
      <c r="F51" s="3"/>
      <c r="G51" s="5">
        <v>0</v>
      </c>
    </row>
    <row r="52" spans="1:7" s="62" customFormat="1" ht="306">
      <c r="A52" s="13">
        <f t="shared" si="0"/>
        <v>35</v>
      </c>
      <c r="B52" s="2" t="s">
        <v>281</v>
      </c>
      <c r="C52" s="1" t="s">
        <v>414</v>
      </c>
      <c r="D52" s="5" t="s">
        <v>0</v>
      </c>
      <c r="E52" s="5" t="s">
        <v>0</v>
      </c>
      <c r="F52" s="3"/>
      <c r="G52" s="5">
        <v>0</v>
      </c>
    </row>
    <row r="53" spans="1:7" s="62" customFormat="1" ht="51">
      <c r="A53" s="13">
        <f t="shared" si="0"/>
        <v>36</v>
      </c>
      <c r="B53" s="185" t="s">
        <v>285</v>
      </c>
      <c r="C53" s="1" t="s">
        <v>286</v>
      </c>
      <c r="D53" s="5" t="s">
        <v>162</v>
      </c>
      <c r="E53" s="5" t="s">
        <v>0</v>
      </c>
      <c r="F53" s="3"/>
      <c r="G53" s="5">
        <v>0</v>
      </c>
    </row>
    <row r="54" spans="1:7" s="62" customFormat="1" ht="140.25">
      <c r="A54" s="13">
        <f t="shared" si="0"/>
        <v>37</v>
      </c>
      <c r="B54" s="209" t="s">
        <v>287</v>
      </c>
      <c r="C54" s="210" t="s">
        <v>494</v>
      </c>
      <c r="D54" s="5" t="s">
        <v>0</v>
      </c>
      <c r="E54" s="5" t="s">
        <v>0</v>
      </c>
      <c r="F54" s="3"/>
      <c r="G54" s="5">
        <v>0</v>
      </c>
    </row>
    <row r="55" spans="1:7" s="62" customFormat="1" ht="25.5" customHeight="1">
      <c r="A55" s="300" t="s">
        <v>495</v>
      </c>
      <c r="B55" s="301"/>
      <c r="C55" s="301"/>
      <c r="D55" s="302"/>
      <c r="E55" s="296">
        <f>SUM(G18:G54)/37</f>
        <v>0</v>
      </c>
      <c r="F55" s="297"/>
      <c r="G55" s="298"/>
    </row>
    <row r="56" spans="1:7" s="62" customFormat="1" ht="12.75">
      <c r="A56" s="12"/>
      <c r="B56" s="12"/>
      <c r="C56" s="12"/>
      <c r="D56" s="12"/>
      <c r="E56" s="12"/>
      <c r="F56" s="12"/>
      <c r="G56" s="12"/>
    </row>
    <row r="57" spans="1:7" ht="17.25" customHeight="1">
      <c r="A57" s="303" t="s">
        <v>90</v>
      </c>
      <c r="B57" s="303"/>
      <c r="C57" s="303"/>
      <c r="D57" s="303"/>
      <c r="E57" s="303"/>
      <c r="F57" s="303"/>
      <c r="G57" s="303"/>
    </row>
    <row r="58" spans="1:7" s="90" customFormat="1" ht="89.25">
      <c r="A58" s="92" t="s">
        <v>2</v>
      </c>
      <c r="B58" s="355" t="s">
        <v>3</v>
      </c>
      <c r="C58" s="356"/>
      <c r="D58" s="93" t="s">
        <v>4</v>
      </c>
      <c r="E58" s="24" t="s">
        <v>1</v>
      </c>
      <c r="F58" s="91" t="s">
        <v>5</v>
      </c>
      <c r="G58" s="24" t="s">
        <v>6</v>
      </c>
    </row>
    <row r="59" spans="1:7" s="25" customFormat="1" ht="171" customHeight="1">
      <c r="A59" s="8">
        <v>1</v>
      </c>
      <c r="B59" s="367" t="s">
        <v>496</v>
      </c>
      <c r="C59" s="359"/>
      <c r="D59" s="5" t="s">
        <v>0</v>
      </c>
      <c r="E59" s="5" t="s">
        <v>162</v>
      </c>
      <c r="F59" s="11"/>
      <c r="G59" s="11">
        <v>0</v>
      </c>
    </row>
    <row r="60" spans="1:7" s="25" customFormat="1" ht="25.5" customHeight="1">
      <c r="A60" s="300" t="s">
        <v>497</v>
      </c>
      <c r="B60" s="301"/>
      <c r="C60" s="301"/>
      <c r="D60" s="302"/>
      <c r="E60" s="296">
        <f>SUM(G59:G59)/1</f>
        <v>0</v>
      </c>
      <c r="F60" s="297"/>
      <c r="G60" s="298"/>
    </row>
    <row r="61" spans="1:4" s="10" customFormat="1" ht="12.75">
      <c r="A61" s="9"/>
      <c r="B61" s="9"/>
      <c r="C61" s="9"/>
      <c r="D61" s="9"/>
    </row>
    <row r="62" spans="1:7" ht="15.75">
      <c r="A62" s="303" t="s">
        <v>91</v>
      </c>
      <c r="B62" s="303"/>
      <c r="C62" s="303"/>
      <c r="D62" s="303"/>
      <c r="E62" s="303"/>
      <c r="F62" s="303"/>
      <c r="G62" s="303"/>
    </row>
    <row r="63" spans="1:7" s="10" customFormat="1" ht="97.5" customHeight="1">
      <c r="A63" s="92" t="s">
        <v>2</v>
      </c>
      <c r="B63" s="95" t="s">
        <v>3</v>
      </c>
      <c r="C63" s="95" t="s">
        <v>106</v>
      </c>
      <c r="D63" s="93" t="s">
        <v>4</v>
      </c>
      <c r="E63" s="24" t="s">
        <v>1</v>
      </c>
      <c r="F63" s="91" t="s">
        <v>7</v>
      </c>
      <c r="G63" s="24" t="s">
        <v>6</v>
      </c>
    </row>
    <row r="64" spans="1:7" s="10" customFormat="1" ht="178.5">
      <c r="A64" s="13">
        <v>1</v>
      </c>
      <c r="B64" s="2" t="s">
        <v>183</v>
      </c>
      <c r="C64" s="23" t="s">
        <v>498</v>
      </c>
      <c r="D64" s="5" t="s">
        <v>0</v>
      </c>
      <c r="E64" s="5" t="s">
        <v>162</v>
      </c>
      <c r="F64" s="3"/>
      <c r="G64" s="5">
        <v>0</v>
      </c>
    </row>
    <row r="65" spans="1:7" s="10" customFormat="1" ht="153">
      <c r="A65" s="13">
        <f aca="true" t="shared" si="1" ref="A65:A70">+A64+1</f>
        <v>2</v>
      </c>
      <c r="B65" s="2" t="s">
        <v>499</v>
      </c>
      <c r="C65" s="23" t="s">
        <v>500</v>
      </c>
      <c r="D65" s="5" t="s">
        <v>0</v>
      </c>
      <c r="E65" s="5" t="s">
        <v>162</v>
      </c>
      <c r="F65" s="3"/>
      <c r="G65" s="5">
        <v>0</v>
      </c>
    </row>
    <row r="66" spans="1:7" s="10" customFormat="1" ht="63.75">
      <c r="A66" s="13">
        <f t="shared" si="1"/>
        <v>3</v>
      </c>
      <c r="B66" s="2" t="s">
        <v>309</v>
      </c>
      <c r="C66" s="1" t="s">
        <v>310</v>
      </c>
      <c r="D66" s="5" t="s">
        <v>162</v>
      </c>
      <c r="E66" s="5" t="s">
        <v>162</v>
      </c>
      <c r="F66" s="3"/>
      <c r="G66" s="5">
        <v>0</v>
      </c>
    </row>
    <row r="67" spans="1:7" s="10" customFormat="1" ht="114.75">
      <c r="A67" s="13">
        <f t="shared" si="1"/>
        <v>4</v>
      </c>
      <c r="B67" s="2" t="s">
        <v>501</v>
      </c>
      <c r="C67" s="1" t="s">
        <v>502</v>
      </c>
      <c r="D67" s="5" t="s">
        <v>0</v>
      </c>
      <c r="E67" s="5" t="s">
        <v>162</v>
      </c>
      <c r="F67" s="3"/>
      <c r="G67" s="5">
        <v>0</v>
      </c>
    </row>
    <row r="68" spans="1:7" s="10" customFormat="1" ht="51">
      <c r="A68" s="13">
        <f t="shared" si="1"/>
        <v>5</v>
      </c>
      <c r="B68" s="2" t="s">
        <v>503</v>
      </c>
      <c r="C68" s="23" t="s">
        <v>504</v>
      </c>
      <c r="D68" s="5" t="s">
        <v>162</v>
      </c>
      <c r="E68" s="5" t="s">
        <v>162</v>
      </c>
      <c r="F68" s="3"/>
      <c r="G68" s="5">
        <v>0</v>
      </c>
    </row>
    <row r="69" spans="1:7" s="10" customFormat="1" ht="114.75">
      <c r="A69" s="13">
        <f t="shared" si="1"/>
        <v>6</v>
      </c>
      <c r="B69" s="185" t="s">
        <v>505</v>
      </c>
      <c r="C69" s="188" t="s">
        <v>506</v>
      </c>
      <c r="D69" s="5" t="s">
        <v>162</v>
      </c>
      <c r="E69" s="5" t="s">
        <v>162</v>
      </c>
      <c r="F69" s="3"/>
      <c r="G69" s="5">
        <v>0</v>
      </c>
    </row>
    <row r="70" spans="1:7" s="10" customFormat="1" ht="114.75">
      <c r="A70" s="13">
        <f t="shared" si="1"/>
        <v>7</v>
      </c>
      <c r="B70" s="185" t="s">
        <v>507</v>
      </c>
      <c r="C70" s="188" t="s">
        <v>508</v>
      </c>
      <c r="D70" s="5" t="s">
        <v>162</v>
      </c>
      <c r="E70" s="5" t="s">
        <v>162</v>
      </c>
      <c r="F70" s="3"/>
      <c r="G70" s="5">
        <v>0</v>
      </c>
    </row>
    <row r="71" spans="1:7" s="28" customFormat="1" ht="22.5" customHeight="1">
      <c r="A71" s="348" t="s">
        <v>509</v>
      </c>
      <c r="B71" s="349"/>
      <c r="C71" s="349"/>
      <c r="D71" s="350"/>
      <c r="E71" s="347">
        <f>SUM(G64:G70)/7</f>
        <v>0</v>
      </c>
      <c r="F71" s="347"/>
      <c r="G71" s="347"/>
    </row>
    <row r="72" spans="1:4" s="25" customFormat="1" ht="12.75">
      <c r="A72" s="9"/>
      <c r="B72" s="9"/>
      <c r="C72" s="9"/>
      <c r="D72" s="9"/>
    </row>
    <row r="73" spans="1:7" ht="15.75">
      <c r="A73" s="303" t="s">
        <v>92</v>
      </c>
      <c r="B73" s="303"/>
      <c r="C73" s="303"/>
      <c r="D73" s="303"/>
      <c r="E73" s="303"/>
      <c r="F73" s="303"/>
      <c r="G73" s="303"/>
    </row>
    <row r="74" spans="1:7" s="28" customFormat="1" ht="64.5" customHeight="1">
      <c r="A74" s="92" t="s">
        <v>2</v>
      </c>
      <c r="B74" s="345" t="s">
        <v>108</v>
      </c>
      <c r="C74" s="345"/>
      <c r="D74" s="93" t="s">
        <v>109</v>
      </c>
      <c r="E74" s="27" t="s">
        <v>72</v>
      </c>
      <c r="F74" s="101" t="s">
        <v>33</v>
      </c>
      <c r="G74" s="29" t="s">
        <v>6</v>
      </c>
    </row>
    <row r="75" spans="1:7" s="28" customFormat="1" ht="109.5" customHeight="1">
      <c r="A75" s="30">
        <v>1</v>
      </c>
      <c r="B75" s="5" t="s">
        <v>510</v>
      </c>
      <c r="C75" s="1" t="s">
        <v>511</v>
      </c>
      <c r="D75" s="200">
        <v>25</v>
      </c>
      <c r="E75" s="13" t="s">
        <v>162</v>
      </c>
      <c r="F75" s="5" t="s">
        <v>689</v>
      </c>
      <c r="G75" s="32">
        <v>0</v>
      </c>
    </row>
    <row r="76" spans="1:7" s="28" customFormat="1" ht="81.75" customHeight="1">
      <c r="A76" s="30">
        <f>+A75+1</f>
        <v>2</v>
      </c>
      <c r="B76" s="5" t="s">
        <v>512</v>
      </c>
      <c r="C76" s="1" t="s">
        <v>513</v>
      </c>
      <c r="D76" s="200">
        <v>25</v>
      </c>
      <c r="E76" s="13" t="s">
        <v>162</v>
      </c>
      <c r="F76" s="5" t="s">
        <v>689</v>
      </c>
      <c r="G76" s="32">
        <v>0</v>
      </c>
    </row>
    <row r="77" spans="1:7" s="28" customFormat="1" ht="22.5" customHeight="1">
      <c r="A77" s="348" t="s">
        <v>445</v>
      </c>
      <c r="B77" s="349"/>
      <c r="C77" s="349"/>
      <c r="D77" s="350"/>
      <c r="E77" s="347">
        <f>SUM(G75:G76)</f>
        <v>0</v>
      </c>
      <c r="F77" s="347"/>
      <c r="G77" s="347"/>
    </row>
    <row r="78" spans="1:4" s="102" customFormat="1" ht="12.75">
      <c r="A78" s="9"/>
      <c r="B78" s="9"/>
      <c r="C78" s="9"/>
      <c r="D78" s="9"/>
    </row>
    <row r="79" spans="1:7" ht="15.75">
      <c r="A79" s="303" t="s">
        <v>93</v>
      </c>
      <c r="B79" s="303"/>
      <c r="C79" s="303"/>
      <c r="D79" s="303"/>
      <c r="E79" s="303"/>
      <c r="F79" s="303"/>
      <c r="G79" s="303"/>
    </row>
    <row r="80" spans="1:7" s="26" customFormat="1" ht="32.25" customHeight="1">
      <c r="A80" s="299" t="s">
        <v>694</v>
      </c>
      <c r="B80" s="299"/>
      <c r="C80" s="299"/>
      <c r="D80" s="299"/>
      <c r="E80" s="326" t="s">
        <v>8</v>
      </c>
      <c r="F80" s="326"/>
      <c r="G80" s="19" t="s">
        <v>9</v>
      </c>
    </row>
    <row r="81" spans="1:4" s="25" customFormat="1" ht="12.75">
      <c r="A81" s="9"/>
      <c r="B81" s="9"/>
      <c r="C81" s="9"/>
      <c r="D81" s="9"/>
    </row>
    <row r="82" spans="1:7" s="12" customFormat="1" ht="30" customHeight="1">
      <c r="A82" s="326" t="s">
        <v>10</v>
      </c>
      <c r="B82" s="326"/>
      <c r="C82" s="326"/>
      <c r="D82" s="326"/>
      <c r="E82" s="326"/>
      <c r="F82" s="326"/>
      <c r="G82" s="326"/>
    </row>
    <row r="83" spans="1:7" s="25" customFormat="1" ht="15" customHeight="1">
      <c r="A83" s="307" t="s">
        <v>74</v>
      </c>
      <c r="B83" s="308"/>
      <c r="C83" s="308"/>
      <c r="D83" s="35">
        <v>50000000</v>
      </c>
      <c r="E83" s="341">
        <v>4</v>
      </c>
      <c r="F83" s="341"/>
      <c r="G83" s="33" t="s">
        <v>25</v>
      </c>
    </row>
    <row r="84" spans="1:7" s="25" customFormat="1" ht="15" customHeight="1">
      <c r="A84" s="307" t="s">
        <v>28</v>
      </c>
      <c r="B84" s="308"/>
      <c r="C84" s="308"/>
      <c r="D84" s="35"/>
      <c r="E84" s="341"/>
      <c r="F84" s="341"/>
      <c r="G84" s="33" t="s">
        <v>25</v>
      </c>
    </row>
    <row r="85" spans="1:7" s="25" customFormat="1" ht="15" customHeight="1">
      <c r="A85" s="307" t="s">
        <v>29</v>
      </c>
      <c r="B85" s="308"/>
      <c r="C85" s="308"/>
      <c r="D85" s="35"/>
      <c r="E85" s="341"/>
      <c r="F85" s="341"/>
      <c r="G85" s="33" t="s">
        <v>25</v>
      </c>
    </row>
    <row r="86" spans="1:4" s="25" customFormat="1" ht="12.75">
      <c r="A86" s="9"/>
      <c r="B86" s="9"/>
      <c r="C86" s="9"/>
      <c r="D86" s="9"/>
    </row>
    <row r="87" spans="1:7" s="12" customFormat="1" ht="30" customHeight="1">
      <c r="A87" s="326" t="s">
        <v>14</v>
      </c>
      <c r="B87" s="326"/>
      <c r="C87" s="326"/>
      <c r="D87" s="326"/>
      <c r="E87" s="326"/>
      <c r="F87" s="326"/>
      <c r="G87" s="326"/>
    </row>
    <row r="88" spans="1:7" s="25" customFormat="1" ht="20.25" customHeight="1">
      <c r="A88" s="316" t="s">
        <v>74</v>
      </c>
      <c r="B88" s="316"/>
      <c r="C88" s="316"/>
      <c r="D88" s="316"/>
      <c r="E88" s="290">
        <f>+D83</f>
        <v>50000000</v>
      </c>
      <c r="F88" s="290"/>
      <c r="G88" s="314"/>
    </row>
    <row r="89" spans="1:7" s="25" customFormat="1" ht="22.5" customHeight="1">
      <c r="A89" s="311" t="s">
        <v>71</v>
      </c>
      <c r="B89" s="311"/>
      <c r="C89" s="311"/>
      <c r="D89" s="311"/>
      <c r="E89" s="312">
        <f>SUM(E88:F88)</f>
        <v>50000000</v>
      </c>
      <c r="F89" s="312"/>
      <c r="G89" s="315"/>
    </row>
    <row r="90" spans="1:4" s="25" customFormat="1" ht="12.75">
      <c r="A90" s="9"/>
      <c r="B90" s="9"/>
      <c r="C90" s="9"/>
      <c r="D90" s="9"/>
    </row>
    <row r="91" spans="1:7" s="12" customFormat="1" ht="30" customHeight="1">
      <c r="A91" s="326" t="s">
        <v>16</v>
      </c>
      <c r="B91" s="326"/>
      <c r="C91" s="326"/>
      <c r="D91" s="326"/>
      <c r="E91" s="326"/>
      <c r="F91" s="326"/>
      <c r="G91" s="326"/>
    </row>
    <row r="92" spans="1:7" s="25" customFormat="1" ht="20.25" customHeight="1">
      <c r="A92" s="334" t="s">
        <v>70</v>
      </c>
      <c r="B92" s="335"/>
      <c r="C92" s="335"/>
      <c r="D92" s="336"/>
      <c r="E92" s="337">
        <v>310</v>
      </c>
      <c r="F92" s="337"/>
      <c r="G92" s="96"/>
    </row>
    <row r="93" spans="1:4" s="25" customFormat="1" ht="12.75">
      <c r="A93" s="9"/>
      <c r="B93" s="9"/>
      <c r="C93" s="9"/>
      <c r="D93" s="9"/>
    </row>
    <row r="94" spans="1:7" s="12" customFormat="1" ht="30" customHeight="1">
      <c r="A94" s="326" t="s">
        <v>17</v>
      </c>
      <c r="B94" s="326"/>
      <c r="C94" s="326"/>
      <c r="D94" s="326"/>
      <c r="E94" s="326"/>
      <c r="F94" s="326"/>
      <c r="G94" s="326"/>
    </row>
    <row r="95" spans="1:7" s="25" customFormat="1" ht="17.25" customHeight="1">
      <c r="A95" s="316" t="s">
        <v>26</v>
      </c>
      <c r="B95" s="316"/>
      <c r="C95" s="316"/>
      <c r="D95" s="316"/>
      <c r="E95" s="290">
        <f>+((E89*E83/100)/365)*E92</f>
        <v>1698630.1369863013</v>
      </c>
      <c r="F95" s="290"/>
      <c r="G95" s="305"/>
    </row>
    <row r="96" spans="1:7" s="25" customFormat="1" ht="17.25" customHeight="1">
      <c r="A96" s="316" t="s">
        <v>18</v>
      </c>
      <c r="B96" s="316"/>
      <c r="C96" s="316"/>
      <c r="D96" s="316"/>
      <c r="E96" s="290">
        <f>+E95*16%</f>
        <v>271780.8219178082</v>
      </c>
      <c r="F96" s="290"/>
      <c r="G96" s="305"/>
    </row>
    <row r="97" spans="1:7" s="25" customFormat="1" ht="20.25" customHeight="1">
      <c r="A97" s="327" t="s">
        <v>17</v>
      </c>
      <c r="B97" s="328"/>
      <c r="C97" s="328"/>
      <c r="D97" s="329"/>
      <c r="E97" s="312">
        <f>SUM(E95:F96)</f>
        <v>1970410.9589041094</v>
      </c>
      <c r="F97" s="312"/>
      <c r="G97" s="305"/>
    </row>
    <row r="98" spans="1:4" s="25" customFormat="1" ht="12.75">
      <c r="A98" s="9"/>
      <c r="B98" s="9"/>
      <c r="C98" s="9"/>
      <c r="D98" s="9"/>
    </row>
    <row r="99" spans="1:7" s="12" customFormat="1" ht="30" customHeight="1">
      <c r="A99" s="326" t="s">
        <v>19</v>
      </c>
      <c r="B99" s="326"/>
      <c r="C99" s="326"/>
      <c r="D99" s="326"/>
      <c r="E99" s="326"/>
      <c r="F99" s="326"/>
      <c r="G99" s="326"/>
    </row>
    <row r="100" spans="1:7" s="25" customFormat="1" ht="19.5" customHeight="1">
      <c r="A100" s="317" t="s">
        <v>30</v>
      </c>
      <c r="B100" s="321"/>
      <c r="C100" s="321"/>
      <c r="D100" s="322"/>
      <c r="E100" s="365" t="s">
        <v>695</v>
      </c>
      <c r="F100" s="366"/>
      <c r="G100" s="34">
        <v>300</v>
      </c>
    </row>
    <row r="101" spans="1:7" s="25" customFormat="1" ht="26.25" customHeight="1">
      <c r="A101" s="317" t="s">
        <v>31</v>
      </c>
      <c r="B101" s="321"/>
      <c r="C101" s="321"/>
      <c r="D101" s="322"/>
      <c r="E101" s="365" t="s">
        <v>695</v>
      </c>
      <c r="F101" s="366"/>
      <c r="G101" s="103">
        <v>300</v>
      </c>
    </row>
    <row r="102" spans="1:7" s="25" customFormat="1" ht="19.5" customHeight="1">
      <c r="A102" s="317" t="s">
        <v>75</v>
      </c>
      <c r="B102" s="321"/>
      <c r="C102" s="321"/>
      <c r="D102" s="322"/>
      <c r="E102" s="365" t="s">
        <v>695</v>
      </c>
      <c r="F102" s="366"/>
      <c r="G102" s="103">
        <v>300</v>
      </c>
    </row>
    <row r="103" spans="1:7" s="25" customFormat="1" ht="20.25" customHeight="1">
      <c r="A103" s="327" t="s">
        <v>32</v>
      </c>
      <c r="B103" s="328"/>
      <c r="C103" s="328"/>
      <c r="D103" s="329"/>
      <c r="E103" s="331">
        <f>SUM(G100:G102)/3</f>
        <v>300</v>
      </c>
      <c r="F103" s="332"/>
      <c r="G103" s="333"/>
    </row>
    <row r="104" spans="1:4" s="25" customFormat="1" ht="12.75">
      <c r="A104" s="9"/>
      <c r="B104" s="9"/>
      <c r="C104" s="9"/>
      <c r="D104" s="9"/>
    </row>
    <row r="105" spans="1:7" ht="15.75">
      <c r="A105" s="303" t="s">
        <v>94</v>
      </c>
      <c r="B105" s="303"/>
      <c r="C105" s="303"/>
      <c r="D105" s="303"/>
      <c r="E105" s="303"/>
      <c r="F105" s="303"/>
      <c r="G105" s="303"/>
    </row>
    <row r="106" spans="1:7" s="25" customFormat="1" ht="24" customHeight="1">
      <c r="A106" s="317" t="s">
        <v>69</v>
      </c>
      <c r="B106" s="321"/>
      <c r="C106" s="321"/>
      <c r="D106" s="322"/>
      <c r="E106" s="330"/>
      <c r="F106" s="330"/>
      <c r="G106" s="96">
        <v>40</v>
      </c>
    </row>
    <row r="107" spans="1:4" s="25" customFormat="1" ht="12.75">
      <c r="A107" s="9"/>
      <c r="B107" s="9"/>
      <c r="C107" s="9"/>
      <c r="D107" s="9"/>
    </row>
    <row r="108" spans="1:4" s="25" customFormat="1" ht="12.75">
      <c r="A108" s="9"/>
      <c r="B108" s="9"/>
      <c r="C108" s="9"/>
      <c r="D108" s="9"/>
    </row>
    <row r="109" spans="1:4" s="25" customFormat="1" ht="12.75">
      <c r="A109" s="9"/>
      <c r="B109" s="9"/>
      <c r="C109" s="9"/>
      <c r="D109" s="9"/>
    </row>
    <row r="110" spans="1:4" s="25" customFormat="1" ht="12.75">
      <c r="A110" s="9"/>
      <c r="B110" s="9"/>
      <c r="C110" s="9"/>
      <c r="D110" s="9"/>
    </row>
    <row r="111" spans="1:4" s="25" customFormat="1" ht="12.75">
      <c r="A111" s="9"/>
      <c r="B111" s="9"/>
      <c r="C111" s="9"/>
      <c r="D111" s="9"/>
    </row>
    <row r="112" spans="1:4" s="25" customFormat="1" ht="12.75">
      <c r="A112" s="9"/>
      <c r="B112" s="9"/>
      <c r="C112" s="9"/>
      <c r="D112" s="9"/>
    </row>
    <row r="113" spans="1:4" s="25" customFormat="1" ht="12.75">
      <c r="A113" s="9"/>
      <c r="B113" s="9"/>
      <c r="C113" s="9"/>
      <c r="D113" s="9"/>
    </row>
    <row r="114" spans="1:4" s="25" customFormat="1" ht="12.75">
      <c r="A114" s="9"/>
      <c r="B114" s="9"/>
      <c r="C114" s="9"/>
      <c r="D114" s="9"/>
    </row>
    <row r="115" spans="1:4" s="25" customFormat="1" ht="12.75">
      <c r="A115" s="9"/>
      <c r="B115" s="9"/>
      <c r="C115" s="9"/>
      <c r="D115" s="9"/>
    </row>
    <row r="116" spans="1:4" s="25" customFormat="1" ht="12.75">
      <c r="A116" s="9"/>
      <c r="B116" s="9"/>
      <c r="C116" s="9"/>
      <c r="D116" s="9"/>
    </row>
    <row r="117" spans="1:4" s="25" customFormat="1" ht="12.75">
      <c r="A117" s="9"/>
      <c r="B117" s="9"/>
      <c r="C117" s="9"/>
      <c r="D117" s="9"/>
    </row>
    <row r="118" spans="1:4" s="25" customFormat="1" ht="12.75">
      <c r="A118" s="9"/>
      <c r="B118" s="9"/>
      <c r="C118" s="9"/>
      <c r="D118" s="9"/>
    </row>
    <row r="119" spans="1:4" s="25" customFormat="1" ht="12.75">
      <c r="A119" s="9"/>
      <c r="B119" s="9"/>
      <c r="C119" s="9"/>
      <c r="D119" s="9"/>
    </row>
    <row r="120" spans="1:4" s="25" customFormat="1" ht="12.75">
      <c r="A120" s="9"/>
      <c r="B120" s="9"/>
      <c r="C120" s="9"/>
      <c r="D120" s="9"/>
    </row>
    <row r="121" spans="1:4" s="25" customFormat="1" ht="12.75">
      <c r="A121" s="9"/>
      <c r="B121" s="9"/>
      <c r="C121" s="9"/>
      <c r="D121" s="9"/>
    </row>
    <row r="122" spans="1:4" s="25" customFormat="1" ht="12.75">
      <c r="A122" s="9"/>
      <c r="B122" s="9"/>
      <c r="C122" s="9"/>
      <c r="D122" s="9"/>
    </row>
    <row r="123" spans="1:7" s="25" customFormat="1" ht="12.75">
      <c r="A123" s="9"/>
      <c r="B123" s="9"/>
      <c r="C123" s="9"/>
      <c r="D123" s="9"/>
      <c r="E123" s="7"/>
      <c r="F123" s="7"/>
      <c r="G123" s="7"/>
    </row>
  </sheetData>
  <sheetProtection/>
  <mergeCells count="67">
    <mergeCell ref="A14:D14"/>
    <mergeCell ref="A79:G79"/>
    <mergeCell ref="A80:D80"/>
    <mergeCell ref="E80:F80"/>
    <mergeCell ref="A1:G1"/>
    <mergeCell ref="A2:G2"/>
    <mergeCell ref="A3:G3"/>
    <mergeCell ref="A57:G57"/>
    <mergeCell ref="B58:C58"/>
    <mergeCell ref="A7:G7"/>
    <mergeCell ref="A16:G16"/>
    <mergeCell ref="A92:D92"/>
    <mergeCell ref="E92:F92"/>
    <mergeCell ref="A82:G82"/>
    <mergeCell ref="E83:F83"/>
    <mergeCell ref="A87:G87"/>
    <mergeCell ref="A88:D88"/>
    <mergeCell ref="E88:F88"/>
    <mergeCell ref="G88:G89"/>
    <mergeCell ref="A89:D89"/>
    <mergeCell ref="A105:G105"/>
    <mergeCell ref="A106:D106"/>
    <mergeCell ref="E106:F106"/>
    <mergeCell ref="E97:F97"/>
    <mergeCell ref="A99:G99"/>
    <mergeCell ref="A100:D100"/>
    <mergeCell ref="E100:F100"/>
    <mergeCell ref="E101:F101"/>
    <mergeCell ref="A97:D97"/>
    <mergeCell ref="E89:F89"/>
    <mergeCell ref="A91:G91"/>
    <mergeCell ref="A103:D103"/>
    <mergeCell ref="E103:G103"/>
    <mergeCell ref="A94:G94"/>
    <mergeCell ref="A95:D95"/>
    <mergeCell ref="E95:F95"/>
    <mergeCell ref="G95:G97"/>
    <mergeCell ref="E85:F85"/>
    <mergeCell ref="E96:F96"/>
    <mergeCell ref="E102:F102"/>
    <mergeCell ref="A83:C83"/>
    <mergeCell ref="A84:C84"/>
    <mergeCell ref="A85:C85"/>
    <mergeCell ref="A101:D101"/>
    <mergeCell ref="A102:D102"/>
    <mergeCell ref="E84:F84"/>
    <mergeCell ref="A96:D96"/>
    <mergeCell ref="E77:G77"/>
    <mergeCell ref="A60:D60"/>
    <mergeCell ref="E60:G60"/>
    <mergeCell ref="B8:C8"/>
    <mergeCell ref="E5:G5"/>
    <mergeCell ref="A73:G73"/>
    <mergeCell ref="B74:C74"/>
    <mergeCell ref="A55:D55"/>
    <mergeCell ref="E55:G55"/>
    <mergeCell ref="E14:G14"/>
    <mergeCell ref="B9:C9"/>
    <mergeCell ref="B10:C10"/>
    <mergeCell ref="B11:C11"/>
    <mergeCell ref="B12:C12"/>
    <mergeCell ref="B13:C13"/>
    <mergeCell ref="A77:D77"/>
    <mergeCell ref="B59:C59"/>
    <mergeCell ref="A62:G62"/>
    <mergeCell ref="A71:D71"/>
    <mergeCell ref="E71:G71"/>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6.xml><?xml version="1.0" encoding="utf-8"?>
<worksheet xmlns="http://schemas.openxmlformats.org/spreadsheetml/2006/main" xmlns:r="http://schemas.openxmlformats.org/officeDocument/2006/relationships">
  <dimension ref="A1:G149"/>
  <sheetViews>
    <sheetView showGridLines="0" zoomScalePageLayoutView="0" workbookViewId="0" topLeftCell="A1">
      <pane ySplit="6" topLeftCell="A130" activePane="bottomLeft" state="frozen"/>
      <selection pane="topLeft" activeCell="A1" sqref="A1"/>
      <selection pane="bottomLeft" activeCell="D31" sqref="D31"/>
    </sheetView>
  </sheetViews>
  <sheetFormatPr defaultColWidth="11.421875" defaultRowHeight="12.75"/>
  <cols>
    <col min="1" max="1" width="4.57421875" style="9" customWidth="1"/>
    <col min="2" max="2" width="25.7109375" style="9" customWidth="1"/>
    <col min="3" max="3" width="35.7109375" style="9" customWidth="1"/>
    <col min="4" max="4" width="18.7109375" style="9" customWidth="1"/>
    <col min="5" max="5" width="6.7109375" style="7" customWidth="1"/>
    <col min="6" max="6" width="30.7109375" style="7" customWidth="1"/>
    <col min="7" max="7" width="7.7109375" style="7" customWidth="1"/>
    <col min="8" max="16384" width="11.421875" style="7" customWidth="1"/>
  </cols>
  <sheetData>
    <row r="1" spans="1:7" s="6" customFormat="1" ht="12.75">
      <c r="A1" s="343" t="str">
        <f>+'1. RESUMEN EVALUACION'!A1:B1</f>
        <v>UNIDAD ADMINISTRATIVA ESPECIAL
DIRECCIÓN NACIONAL DE DERECHO DE AUTOR</v>
      </c>
      <c r="B1" s="343"/>
      <c r="C1" s="343"/>
      <c r="D1" s="343"/>
      <c r="E1" s="343"/>
      <c r="F1" s="343"/>
      <c r="G1" s="343"/>
    </row>
    <row r="2" spans="1:7" s="6" customFormat="1" ht="12.75">
      <c r="A2" s="343" t="str">
        <f>+'3.TRDM '!A2:G2</f>
        <v>INFORME DE EVALUACIÓN TECNICA Y ECONOMICA  - PROCESO DE CONTRATACIÓN SELECCIÓN ABREVIADA DE MENOR CUANTÍA No. DNDA 029-2015</v>
      </c>
      <c r="B2" s="343"/>
      <c r="C2" s="343"/>
      <c r="D2" s="343"/>
      <c r="E2" s="343"/>
      <c r="F2" s="343"/>
      <c r="G2" s="343"/>
    </row>
    <row r="3" spans="1:7" ht="12.75">
      <c r="A3" s="344" t="s">
        <v>514</v>
      </c>
      <c r="B3" s="344"/>
      <c r="C3" s="344"/>
      <c r="D3" s="344"/>
      <c r="E3" s="344"/>
      <c r="F3" s="344"/>
      <c r="G3" s="344"/>
    </row>
    <row r="4" spans="1:7" ht="12.75">
      <c r="A4" s="90"/>
      <c r="B4" s="90"/>
      <c r="C4" s="90"/>
      <c r="D4" s="90"/>
      <c r="E4" s="90"/>
      <c r="F4" s="90"/>
      <c r="G4" s="90"/>
    </row>
    <row r="5" spans="1:7" ht="39.75" customHeight="1">
      <c r="A5" s="90"/>
      <c r="B5" s="90"/>
      <c r="C5" s="90"/>
      <c r="D5" s="90"/>
      <c r="E5" s="293" t="str">
        <f>+'3.TRDM '!E5:G5</f>
        <v>PROPONENTE No 1
LA PREVISORA S.A. COMPAÑÍA DE SEGUROS</v>
      </c>
      <c r="F5" s="294"/>
      <c r="G5" s="295"/>
    </row>
    <row r="6" spans="1:7" ht="12.75">
      <c r="A6" s="25"/>
      <c r="B6" s="25"/>
      <c r="C6" s="25"/>
      <c r="D6" s="25"/>
      <c r="E6" s="25"/>
      <c r="F6" s="25"/>
      <c r="G6" s="25"/>
    </row>
    <row r="7" spans="1:7" ht="15.75">
      <c r="A7" s="303" t="s">
        <v>87</v>
      </c>
      <c r="B7" s="303"/>
      <c r="C7" s="303"/>
      <c r="D7" s="303"/>
      <c r="E7" s="303"/>
      <c r="F7" s="303"/>
      <c r="G7" s="303"/>
    </row>
    <row r="8" spans="1:7" s="88" customFormat="1" ht="89.25">
      <c r="A8" s="87" t="s">
        <v>2</v>
      </c>
      <c r="B8" s="299" t="s">
        <v>3</v>
      </c>
      <c r="C8" s="299"/>
      <c r="D8" s="94" t="s">
        <v>4</v>
      </c>
      <c r="E8" s="24" t="s">
        <v>1</v>
      </c>
      <c r="F8" s="104" t="s">
        <v>113</v>
      </c>
      <c r="G8" s="24" t="s">
        <v>6</v>
      </c>
    </row>
    <row r="9" spans="1:7" s="62" customFormat="1" ht="39" customHeight="1">
      <c r="A9" s="61">
        <v>1</v>
      </c>
      <c r="B9" s="304" t="s">
        <v>515</v>
      </c>
      <c r="C9" s="304"/>
      <c r="D9" s="5" t="s">
        <v>162</v>
      </c>
      <c r="E9" s="5" t="s">
        <v>0</v>
      </c>
      <c r="F9" s="11"/>
      <c r="G9" s="11">
        <v>0</v>
      </c>
    </row>
    <row r="10" spans="1:7" s="180" customFormat="1" ht="39" customHeight="1">
      <c r="A10" s="179">
        <f>A9+1</f>
        <v>2</v>
      </c>
      <c r="B10" s="378" t="s">
        <v>516</v>
      </c>
      <c r="C10" s="378"/>
      <c r="D10" s="5" t="s">
        <v>162</v>
      </c>
      <c r="E10" s="5" t="s">
        <v>0</v>
      </c>
      <c r="F10" s="11"/>
      <c r="G10" s="11">
        <v>0</v>
      </c>
    </row>
    <row r="11" spans="1:7" s="180" customFormat="1" ht="39" customHeight="1">
      <c r="A11" s="179">
        <f aca="true" t="shared" si="0" ref="A11:A39">A10+1</f>
        <v>3</v>
      </c>
      <c r="B11" s="304" t="s">
        <v>517</v>
      </c>
      <c r="C11" s="304"/>
      <c r="D11" s="5" t="s">
        <v>518</v>
      </c>
      <c r="E11" s="5" t="s">
        <v>0</v>
      </c>
      <c r="F11" s="11"/>
      <c r="G11" s="11">
        <v>0</v>
      </c>
    </row>
    <row r="12" spans="1:7" s="180" customFormat="1" ht="39" customHeight="1">
      <c r="A12" s="179">
        <f t="shared" si="0"/>
        <v>4</v>
      </c>
      <c r="B12" s="304" t="s">
        <v>519</v>
      </c>
      <c r="C12" s="304"/>
      <c r="D12" s="5" t="s">
        <v>162</v>
      </c>
      <c r="E12" s="5" t="s">
        <v>0</v>
      </c>
      <c r="F12" s="11"/>
      <c r="G12" s="11">
        <v>0</v>
      </c>
    </row>
    <row r="13" spans="1:7" s="180" customFormat="1" ht="39" customHeight="1">
      <c r="A13" s="179">
        <f t="shared" si="0"/>
        <v>5</v>
      </c>
      <c r="B13" s="304" t="s">
        <v>520</v>
      </c>
      <c r="C13" s="304"/>
      <c r="D13" s="5" t="s">
        <v>518</v>
      </c>
      <c r="E13" s="5" t="s">
        <v>0</v>
      </c>
      <c r="F13" s="11"/>
      <c r="G13" s="11">
        <v>0</v>
      </c>
    </row>
    <row r="14" spans="1:7" s="180" customFormat="1" ht="39" customHeight="1">
      <c r="A14" s="179">
        <f t="shared" si="0"/>
        <v>6</v>
      </c>
      <c r="B14" s="304" t="s">
        <v>521</v>
      </c>
      <c r="C14" s="304"/>
      <c r="D14" s="5" t="s">
        <v>522</v>
      </c>
      <c r="E14" s="5" t="s">
        <v>0</v>
      </c>
      <c r="F14" s="11"/>
      <c r="G14" s="11">
        <v>0</v>
      </c>
    </row>
    <row r="15" spans="1:7" s="180" customFormat="1" ht="39" customHeight="1">
      <c r="A15" s="179">
        <f t="shared" si="0"/>
        <v>7</v>
      </c>
      <c r="B15" s="304" t="s">
        <v>523</v>
      </c>
      <c r="C15" s="304"/>
      <c r="D15" s="5" t="s">
        <v>524</v>
      </c>
      <c r="E15" s="5" t="s">
        <v>0</v>
      </c>
      <c r="F15" s="11"/>
      <c r="G15" s="11">
        <v>0</v>
      </c>
    </row>
    <row r="16" spans="1:7" s="180" customFormat="1" ht="39" customHeight="1">
      <c r="A16" s="179">
        <f t="shared" si="0"/>
        <v>8</v>
      </c>
      <c r="B16" s="304" t="s">
        <v>525</v>
      </c>
      <c r="C16" s="304"/>
      <c r="D16" s="5" t="s">
        <v>162</v>
      </c>
      <c r="E16" s="5" t="s">
        <v>0</v>
      </c>
      <c r="F16" s="11"/>
      <c r="G16" s="11">
        <v>0</v>
      </c>
    </row>
    <row r="17" spans="1:7" s="180" customFormat="1" ht="39" customHeight="1">
      <c r="A17" s="179">
        <f t="shared" si="0"/>
        <v>9</v>
      </c>
      <c r="B17" s="304" t="s">
        <v>526</v>
      </c>
      <c r="C17" s="304"/>
      <c r="D17" s="5" t="s">
        <v>527</v>
      </c>
      <c r="E17" s="5" t="s">
        <v>0</v>
      </c>
      <c r="F17" s="11"/>
      <c r="G17" s="11">
        <v>0</v>
      </c>
    </row>
    <row r="18" spans="1:7" s="180" customFormat="1" ht="39" customHeight="1">
      <c r="A18" s="179">
        <f t="shared" si="0"/>
        <v>10</v>
      </c>
      <c r="B18" s="304" t="s">
        <v>528</v>
      </c>
      <c r="C18" s="304"/>
      <c r="D18" s="5" t="s">
        <v>162</v>
      </c>
      <c r="E18" s="5" t="s">
        <v>0</v>
      </c>
      <c r="F18" s="11"/>
      <c r="G18" s="11">
        <v>0</v>
      </c>
    </row>
    <row r="19" spans="1:7" s="180" customFormat="1" ht="39" customHeight="1">
      <c r="A19" s="179">
        <f t="shared" si="0"/>
        <v>11</v>
      </c>
      <c r="B19" s="304" t="s">
        <v>529</v>
      </c>
      <c r="C19" s="304"/>
      <c r="D19" s="5" t="s">
        <v>530</v>
      </c>
      <c r="E19" s="5" t="s">
        <v>0</v>
      </c>
      <c r="F19" s="11"/>
      <c r="G19" s="11">
        <v>0</v>
      </c>
    </row>
    <row r="20" spans="1:7" s="180" customFormat="1" ht="39" customHeight="1">
      <c r="A20" s="179">
        <f t="shared" si="0"/>
        <v>12</v>
      </c>
      <c r="B20" s="304" t="s">
        <v>531</v>
      </c>
      <c r="C20" s="304"/>
      <c r="D20" s="5" t="s">
        <v>162</v>
      </c>
      <c r="E20" s="5" t="s">
        <v>0</v>
      </c>
      <c r="F20" s="11"/>
      <c r="G20" s="11">
        <v>0</v>
      </c>
    </row>
    <row r="21" spans="1:7" s="62" customFormat="1" ht="39" customHeight="1">
      <c r="A21" s="179">
        <f t="shared" si="0"/>
        <v>13</v>
      </c>
      <c r="B21" s="304" t="s">
        <v>532</v>
      </c>
      <c r="C21" s="304"/>
      <c r="D21" s="5" t="s">
        <v>533</v>
      </c>
      <c r="E21" s="5" t="s">
        <v>0</v>
      </c>
      <c r="F21" s="11"/>
      <c r="G21" s="11">
        <v>0</v>
      </c>
    </row>
    <row r="22" spans="1:7" s="62" customFormat="1" ht="39" customHeight="1">
      <c r="A22" s="179">
        <f t="shared" si="0"/>
        <v>14</v>
      </c>
      <c r="B22" s="304" t="s">
        <v>534</v>
      </c>
      <c r="C22" s="304"/>
      <c r="D22" s="5" t="s">
        <v>518</v>
      </c>
      <c r="E22" s="5" t="s">
        <v>0</v>
      </c>
      <c r="F22" s="11"/>
      <c r="G22" s="11">
        <v>0</v>
      </c>
    </row>
    <row r="23" spans="1:7" s="62" customFormat="1" ht="39" customHeight="1">
      <c r="A23" s="179">
        <f t="shared" si="0"/>
        <v>15</v>
      </c>
      <c r="B23" s="304" t="s">
        <v>535</v>
      </c>
      <c r="C23" s="304"/>
      <c r="D23" s="5" t="s">
        <v>536</v>
      </c>
      <c r="E23" s="5" t="s">
        <v>0</v>
      </c>
      <c r="F23" s="11"/>
      <c r="G23" s="11">
        <v>0</v>
      </c>
    </row>
    <row r="24" spans="1:7" s="62" customFormat="1" ht="39" customHeight="1">
      <c r="A24" s="179">
        <f t="shared" si="0"/>
        <v>16</v>
      </c>
      <c r="B24" s="304" t="s">
        <v>537</v>
      </c>
      <c r="C24" s="304"/>
      <c r="D24" s="5" t="s">
        <v>518</v>
      </c>
      <c r="E24" s="5" t="s">
        <v>0</v>
      </c>
      <c r="F24" s="11"/>
      <c r="G24" s="11">
        <v>0</v>
      </c>
    </row>
    <row r="25" spans="1:7" s="62" customFormat="1" ht="39" customHeight="1">
      <c r="A25" s="179">
        <f t="shared" si="0"/>
        <v>17</v>
      </c>
      <c r="B25" s="304" t="s">
        <v>538</v>
      </c>
      <c r="C25" s="304"/>
      <c r="D25" s="5" t="s">
        <v>162</v>
      </c>
      <c r="E25" s="5" t="s">
        <v>0</v>
      </c>
      <c r="F25" s="11"/>
      <c r="G25" s="11">
        <v>0</v>
      </c>
    </row>
    <row r="26" spans="1:7" s="62" customFormat="1" ht="39" customHeight="1">
      <c r="A26" s="179">
        <f t="shared" si="0"/>
        <v>18</v>
      </c>
      <c r="B26" s="304" t="s">
        <v>539</v>
      </c>
      <c r="C26" s="304"/>
      <c r="D26" s="5" t="s">
        <v>162</v>
      </c>
      <c r="E26" s="5" t="s">
        <v>0</v>
      </c>
      <c r="F26" s="11"/>
      <c r="G26" s="11">
        <v>0</v>
      </c>
    </row>
    <row r="27" spans="1:7" s="62" customFormat="1" ht="39" customHeight="1">
      <c r="A27" s="179">
        <f t="shared" si="0"/>
        <v>19</v>
      </c>
      <c r="B27" s="304" t="s">
        <v>540</v>
      </c>
      <c r="C27" s="304"/>
      <c r="D27" s="5" t="s">
        <v>518</v>
      </c>
      <c r="E27" s="5" t="s">
        <v>0</v>
      </c>
      <c r="F27" s="11"/>
      <c r="G27" s="11">
        <v>0</v>
      </c>
    </row>
    <row r="28" spans="1:7" s="62" customFormat="1" ht="39" customHeight="1">
      <c r="A28" s="179">
        <f t="shared" si="0"/>
        <v>20</v>
      </c>
      <c r="B28" s="304" t="s">
        <v>541</v>
      </c>
      <c r="C28" s="304"/>
      <c r="D28" s="5" t="s">
        <v>533</v>
      </c>
      <c r="E28" s="5" t="s">
        <v>0</v>
      </c>
      <c r="F28" s="11"/>
      <c r="G28" s="11">
        <v>0</v>
      </c>
    </row>
    <row r="29" spans="1:7" s="62" customFormat="1" ht="39" customHeight="1">
      <c r="A29" s="179">
        <f t="shared" si="0"/>
        <v>21</v>
      </c>
      <c r="B29" s="377" t="s">
        <v>542</v>
      </c>
      <c r="C29" s="377"/>
      <c r="D29" s="5" t="s">
        <v>162</v>
      </c>
      <c r="E29" s="5" t="s">
        <v>0</v>
      </c>
      <c r="F29" s="11"/>
      <c r="G29" s="11">
        <v>0</v>
      </c>
    </row>
    <row r="30" spans="1:7" s="62" customFormat="1" ht="39" customHeight="1">
      <c r="A30" s="179">
        <f t="shared" si="0"/>
        <v>22</v>
      </c>
      <c r="B30" s="304" t="s">
        <v>543</v>
      </c>
      <c r="C30" s="304"/>
      <c r="D30" s="5" t="s">
        <v>533</v>
      </c>
      <c r="E30" s="5" t="s">
        <v>0</v>
      </c>
      <c r="F30" s="11"/>
      <c r="G30" s="11">
        <v>0</v>
      </c>
    </row>
    <row r="31" spans="1:7" s="62" customFormat="1" ht="39" customHeight="1">
      <c r="A31" s="179">
        <f t="shared" si="0"/>
        <v>23</v>
      </c>
      <c r="B31" s="304" t="s">
        <v>544</v>
      </c>
      <c r="C31" s="304"/>
      <c r="D31" s="5" t="s">
        <v>533</v>
      </c>
      <c r="E31" s="5" t="s">
        <v>0</v>
      </c>
      <c r="F31" s="11"/>
      <c r="G31" s="11">
        <v>0</v>
      </c>
    </row>
    <row r="32" spans="1:7" s="62" customFormat="1" ht="39" customHeight="1">
      <c r="A32" s="179">
        <f t="shared" si="0"/>
        <v>24</v>
      </c>
      <c r="B32" s="304" t="s">
        <v>545</v>
      </c>
      <c r="C32" s="304"/>
      <c r="D32" s="5" t="s">
        <v>162</v>
      </c>
      <c r="E32" s="5" t="s">
        <v>0</v>
      </c>
      <c r="F32" s="11"/>
      <c r="G32" s="11">
        <v>0</v>
      </c>
    </row>
    <row r="33" spans="1:7" s="62" customFormat="1" ht="39" customHeight="1">
      <c r="A33" s="179">
        <f t="shared" si="0"/>
        <v>25</v>
      </c>
      <c r="B33" s="304" t="s">
        <v>546</v>
      </c>
      <c r="C33" s="304"/>
      <c r="D33" s="5" t="s">
        <v>162</v>
      </c>
      <c r="E33" s="5" t="s">
        <v>0</v>
      </c>
      <c r="F33" s="11"/>
      <c r="G33" s="11">
        <v>0</v>
      </c>
    </row>
    <row r="34" spans="1:7" s="62" customFormat="1" ht="39" customHeight="1">
      <c r="A34" s="179">
        <f t="shared" si="0"/>
        <v>26</v>
      </c>
      <c r="B34" s="304" t="s">
        <v>547</v>
      </c>
      <c r="C34" s="304"/>
      <c r="D34" s="5" t="s">
        <v>162</v>
      </c>
      <c r="E34" s="5" t="s">
        <v>0</v>
      </c>
      <c r="F34" s="11"/>
      <c r="G34" s="11">
        <v>0</v>
      </c>
    </row>
    <row r="35" spans="1:7" s="62" customFormat="1" ht="39" customHeight="1">
      <c r="A35" s="179">
        <f t="shared" si="0"/>
        <v>27</v>
      </c>
      <c r="B35" s="304" t="s">
        <v>548</v>
      </c>
      <c r="C35" s="304"/>
      <c r="D35" s="5" t="s">
        <v>162</v>
      </c>
      <c r="E35" s="5" t="s">
        <v>0</v>
      </c>
      <c r="F35" s="11"/>
      <c r="G35" s="11">
        <v>0</v>
      </c>
    </row>
    <row r="36" spans="1:7" s="62" customFormat="1" ht="39" customHeight="1">
      <c r="A36" s="179">
        <f t="shared" si="0"/>
        <v>28</v>
      </c>
      <c r="B36" s="304" t="s">
        <v>549</v>
      </c>
      <c r="C36" s="304"/>
      <c r="D36" s="5" t="s">
        <v>162</v>
      </c>
      <c r="E36" s="5" t="s">
        <v>0</v>
      </c>
      <c r="F36" s="11"/>
      <c r="G36" s="11">
        <v>0</v>
      </c>
    </row>
    <row r="37" spans="1:7" s="62" customFormat="1" ht="39" customHeight="1">
      <c r="A37" s="179">
        <f t="shared" si="0"/>
        <v>29</v>
      </c>
      <c r="B37" s="304" t="s">
        <v>550</v>
      </c>
      <c r="C37" s="304"/>
      <c r="D37" s="5" t="s">
        <v>162</v>
      </c>
      <c r="E37" s="5" t="s">
        <v>0</v>
      </c>
      <c r="F37" s="11"/>
      <c r="G37" s="11">
        <v>0</v>
      </c>
    </row>
    <row r="38" spans="1:7" s="62" customFormat="1" ht="39" customHeight="1">
      <c r="A38" s="179">
        <f t="shared" si="0"/>
        <v>30</v>
      </c>
      <c r="B38" s="304" t="s">
        <v>551</v>
      </c>
      <c r="C38" s="304"/>
      <c r="D38" s="5" t="s">
        <v>162</v>
      </c>
      <c r="E38" s="5" t="s">
        <v>0</v>
      </c>
      <c r="F38" s="11"/>
      <c r="G38" s="11">
        <v>0</v>
      </c>
    </row>
    <row r="39" spans="1:7" s="62" customFormat="1" ht="39" customHeight="1">
      <c r="A39" s="179">
        <f t="shared" si="0"/>
        <v>31</v>
      </c>
      <c r="B39" s="304" t="s">
        <v>552</v>
      </c>
      <c r="C39" s="304"/>
      <c r="D39" s="5" t="s">
        <v>162</v>
      </c>
      <c r="E39" s="5" t="s">
        <v>0</v>
      </c>
      <c r="F39" s="11"/>
      <c r="G39" s="11">
        <v>0</v>
      </c>
    </row>
    <row r="40" spans="1:7" s="62" customFormat="1" ht="25.5" customHeight="1">
      <c r="A40" s="300" t="s">
        <v>553</v>
      </c>
      <c r="B40" s="301"/>
      <c r="C40" s="301"/>
      <c r="D40" s="302"/>
      <c r="E40" s="296">
        <f>SUM(G9:G39)/31</f>
        <v>0</v>
      </c>
      <c r="F40" s="297"/>
      <c r="G40" s="298"/>
    </row>
    <row r="41" spans="1:4" s="10" customFormat="1" ht="12.75">
      <c r="A41" s="9"/>
      <c r="B41" s="9"/>
      <c r="C41" s="9"/>
      <c r="D41" s="9"/>
    </row>
    <row r="42" spans="1:7" ht="15.75">
      <c r="A42" s="303" t="s">
        <v>89</v>
      </c>
      <c r="B42" s="303"/>
      <c r="C42" s="303"/>
      <c r="D42" s="303"/>
      <c r="E42" s="303"/>
      <c r="F42" s="303"/>
      <c r="G42" s="303"/>
    </row>
    <row r="43" spans="1:7" s="10" customFormat="1" ht="84" customHeight="1">
      <c r="A43" s="87" t="s">
        <v>2</v>
      </c>
      <c r="B43" s="95" t="s">
        <v>3</v>
      </c>
      <c r="C43" s="95" t="s">
        <v>106</v>
      </c>
      <c r="D43" s="94" t="s">
        <v>4</v>
      </c>
      <c r="E43" s="24" t="s">
        <v>1</v>
      </c>
      <c r="F43" s="63" t="s">
        <v>114</v>
      </c>
      <c r="G43" s="24" t="s">
        <v>6</v>
      </c>
    </row>
    <row r="44" spans="1:7" s="10" customFormat="1" ht="51">
      <c r="A44" s="13">
        <v>1</v>
      </c>
      <c r="B44" s="211" t="s">
        <v>167</v>
      </c>
      <c r="C44" s="1" t="s">
        <v>554</v>
      </c>
      <c r="D44" s="5" t="s">
        <v>162</v>
      </c>
      <c r="E44" s="5" t="s">
        <v>0</v>
      </c>
      <c r="F44" s="3"/>
      <c r="G44" s="5">
        <v>0</v>
      </c>
    </row>
    <row r="45" spans="1:7" s="10" customFormat="1" ht="178.5">
      <c r="A45" s="13">
        <f>+A44+1</f>
        <v>2</v>
      </c>
      <c r="B45" s="185" t="s">
        <v>555</v>
      </c>
      <c r="C45" s="186" t="s">
        <v>556</v>
      </c>
      <c r="D45" s="5" t="s">
        <v>0</v>
      </c>
      <c r="E45" s="5" t="s">
        <v>0</v>
      </c>
      <c r="F45" s="3"/>
      <c r="G45" s="5">
        <v>0</v>
      </c>
    </row>
    <row r="46" spans="1:7" s="10" customFormat="1" ht="127.5">
      <c r="A46" s="13">
        <f aca="true" t="shared" si="1" ref="A46:A71">+A45+1</f>
        <v>3</v>
      </c>
      <c r="B46" s="185" t="s">
        <v>177</v>
      </c>
      <c r="C46" s="186" t="s">
        <v>557</v>
      </c>
      <c r="D46" s="5" t="s">
        <v>0</v>
      </c>
      <c r="E46" s="5" t="s">
        <v>0</v>
      </c>
      <c r="F46" s="3"/>
      <c r="G46" s="5">
        <v>0</v>
      </c>
    </row>
    <row r="47" spans="1:7" s="10" customFormat="1" ht="165.75">
      <c r="A47" s="13">
        <f t="shared" si="1"/>
        <v>4</v>
      </c>
      <c r="B47" s="185" t="s">
        <v>179</v>
      </c>
      <c r="C47" s="1" t="s">
        <v>180</v>
      </c>
      <c r="D47" s="5" t="s">
        <v>0</v>
      </c>
      <c r="E47" s="5" t="s">
        <v>0</v>
      </c>
      <c r="F47" s="3"/>
      <c r="G47" s="5">
        <v>0</v>
      </c>
    </row>
    <row r="48" spans="1:7" s="10" customFormat="1" ht="165.75">
      <c r="A48" s="13">
        <f t="shared" si="1"/>
        <v>5</v>
      </c>
      <c r="B48" s="185" t="s">
        <v>558</v>
      </c>
      <c r="C48" s="186" t="s">
        <v>559</v>
      </c>
      <c r="D48" s="5" t="s">
        <v>0</v>
      </c>
      <c r="E48" s="5" t="s">
        <v>0</v>
      </c>
      <c r="F48" s="3"/>
      <c r="G48" s="5">
        <v>0</v>
      </c>
    </row>
    <row r="49" spans="1:7" s="10" customFormat="1" ht="178.5">
      <c r="A49" s="13">
        <f t="shared" si="1"/>
        <v>6</v>
      </c>
      <c r="B49" s="185" t="s">
        <v>560</v>
      </c>
      <c r="C49" s="186" t="s">
        <v>561</v>
      </c>
      <c r="D49" s="5" t="s">
        <v>0</v>
      </c>
      <c r="E49" s="5" t="s">
        <v>0</v>
      </c>
      <c r="F49" s="3"/>
      <c r="G49" s="5">
        <v>0</v>
      </c>
    </row>
    <row r="50" spans="1:7" s="10" customFormat="1" ht="216.75">
      <c r="A50" s="13">
        <f t="shared" si="1"/>
        <v>7</v>
      </c>
      <c r="B50" s="2" t="s">
        <v>181</v>
      </c>
      <c r="C50" s="1" t="s">
        <v>182</v>
      </c>
      <c r="D50" s="5" t="s">
        <v>162</v>
      </c>
      <c r="E50" s="5" t="s">
        <v>0</v>
      </c>
      <c r="F50" s="3"/>
      <c r="G50" s="5">
        <v>0</v>
      </c>
    </row>
    <row r="51" spans="1:7" s="10" customFormat="1" ht="165.75">
      <c r="A51" s="13">
        <f t="shared" si="1"/>
        <v>8</v>
      </c>
      <c r="B51" s="212" t="s">
        <v>562</v>
      </c>
      <c r="C51" s="213" t="s">
        <v>563</v>
      </c>
      <c r="D51" s="5" t="s">
        <v>0</v>
      </c>
      <c r="E51" s="5" t="s">
        <v>0</v>
      </c>
      <c r="F51" s="3"/>
      <c r="G51" s="5">
        <v>0</v>
      </c>
    </row>
    <row r="52" spans="1:7" s="10" customFormat="1" ht="178.5">
      <c r="A52" s="13">
        <f t="shared" si="1"/>
        <v>9</v>
      </c>
      <c r="B52" s="185" t="s">
        <v>183</v>
      </c>
      <c r="C52" s="186" t="s">
        <v>564</v>
      </c>
      <c r="D52" s="5" t="s">
        <v>0</v>
      </c>
      <c r="E52" s="5" t="s">
        <v>0</v>
      </c>
      <c r="F52" s="3"/>
      <c r="G52" s="5">
        <v>0</v>
      </c>
    </row>
    <row r="53" spans="1:7" s="10" customFormat="1" ht="127.5">
      <c r="A53" s="13">
        <f t="shared" si="1"/>
        <v>10</v>
      </c>
      <c r="B53" s="185" t="s">
        <v>305</v>
      </c>
      <c r="C53" s="186" t="s">
        <v>306</v>
      </c>
      <c r="D53" s="5" t="s">
        <v>162</v>
      </c>
      <c r="E53" s="5" t="s">
        <v>0</v>
      </c>
      <c r="F53" s="3"/>
      <c r="G53" s="5">
        <v>0</v>
      </c>
    </row>
    <row r="54" spans="1:7" s="10" customFormat="1" ht="153">
      <c r="A54" s="13">
        <f t="shared" si="1"/>
        <v>11</v>
      </c>
      <c r="B54" s="185" t="s">
        <v>386</v>
      </c>
      <c r="C54" s="186" t="s">
        <v>565</v>
      </c>
      <c r="D54" s="5" t="s">
        <v>162</v>
      </c>
      <c r="E54" s="5" t="s">
        <v>0</v>
      </c>
      <c r="F54" s="3"/>
      <c r="G54" s="5">
        <v>0</v>
      </c>
    </row>
    <row r="55" spans="1:7" s="10" customFormat="1" ht="153">
      <c r="A55" s="13">
        <f t="shared" si="1"/>
        <v>12</v>
      </c>
      <c r="B55" s="2" t="s">
        <v>195</v>
      </c>
      <c r="C55" s="1" t="s">
        <v>196</v>
      </c>
      <c r="D55" s="5" t="s">
        <v>162</v>
      </c>
      <c r="E55" s="5" t="s">
        <v>0</v>
      </c>
      <c r="F55" s="3"/>
      <c r="G55" s="5">
        <v>0</v>
      </c>
    </row>
    <row r="56" spans="1:7" s="10" customFormat="1" ht="89.25">
      <c r="A56" s="13">
        <f t="shared" si="1"/>
        <v>13</v>
      </c>
      <c r="B56" s="2" t="s">
        <v>201</v>
      </c>
      <c r="C56" s="1" t="s">
        <v>202</v>
      </c>
      <c r="D56" s="5" t="s">
        <v>162</v>
      </c>
      <c r="E56" s="5" t="s">
        <v>0</v>
      </c>
      <c r="F56" s="3"/>
      <c r="G56" s="5">
        <v>0</v>
      </c>
    </row>
    <row r="57" spans="1:7" s="10" customFormat="1" ht="102">
      <c r="A57" s="13">
        <f t="shared" si="1"/>
        <v>14</v>
      </c>
      <c r="B57" s="2" t="s">
        <v>211</v>
      </c>
      <c r="C57" s="1" t="s">
        <v>212</v>
      </c>
      <c r="D57" s="5" t="s">
        <v>162</v>
      </c>
      <c r="E57" s="5" t="s">
        <v>0</v>
      </c>
      <c r="F57" s="3"/>
      <c r="G57" s="5">
        <v>0</v>
      </c>
    </row>
    <row r="58" spans="1:7" s="10" customFormat="1" ht="114.75">
      <c r="A58" s="13">
        <f t="shared" si="1"/>
        <v>15</v>
      </c>
      <c r="B58" s="2" t="s">
        <v>213</v>
      </c>
      <c r="C58" s="201" t="s">
        <v>467</v>
      </c>
      <c r="D58" s="5" t="s">
        <v>162</v>
      </c>
      <c r="E58" s="5" t="s">
        <v>0</v>
      </c>
      <c r="F58" s="3"/>
      <c r="G58" s="5">
        <v>0</v>
      </c>
    </row>
    <row r="59" spans="1:7" s="10" customFormat="1" ht="102">
      <c r="A59" s="13">
        <f t="shared" si="1"/>
        <v>16</v>
      </c>
      <c r="B59" s="2" t="s">
        <v>566</v>
      </c>
      <c r="C59" s="201" t="s">
        <v>567</v>
      </c>
      <c r="D59" s="5" t="s">
        <v>162</v>
      </c>
      <c r="E59" s="5" t="s">
        <v>0</v>
      </c>
      <c r="F59" s="3"/>
      <c r="G59" s="5">
        <v>0</v>
      </c>
    </row>
    <row r="60" spans="1:7" s="10" customFormat="1" ht="165.75">
      <c r="A60" s="13">
        <f t="shared" si="1"/>
        <v>17</v>
      </c>
      <c r="B60" s="2" t="s">
        <v>215</v>
      </c>
      <c r="C60" s="1" t="s">
        <v>568</v>
      </c>
      <c r="D60" s="5" t="s">
        <v>162</v>
      </c>
      <c r="E60" s="5" t="s">
        <v>0</v>
      </c>
      <c r="F60" s="3"/>
      <c r="G60" s="5">
        <v>0</v>
      </c>
    </row>
    <row r="61" spans="1:7" s="10" customFormat="1" ht="76.5">
      <c r="A61" s="13">
        <f t="shared" si="1"/>
        <v>18</v>
      </c>
      <c r="B61" s="2" t="s">
        <v>569</v>
      </c>
      <c r="C61" s="1" t="s">
        <v>570</v>
      </c>
      <c r="D61" s="5" t="s">
        <v>162</v>
      </c>
      <c r="E61" s="5" t="s">
        <v>0</v>
      </c>
      <c r="F61" s="3"/>
      <c r="G61" s="5">
        <v>0</v>
      </c>
    </row>
    <row r="62" spans="1:7" s="10" customFormat="1" ht="242.25">
      <c r="A62" s="13">
        <f t="shared" si="1"/>
        <v>19</v>
      </c>
      <c r="B62" s="2" t="s">
        <v>571</v>
      </c>
      <c r="C62" s="20" t="s">
        <v>572</v>
      </c>
      <c r="D62" s="5" t="s">
        <v>0</v>
      </c>
      <c r="E62" s="5" t="s">
        <v>0</v>
      </c>
      <c r="F62" s="3"/>
      <c r="G62" s="5">
        <v>0</v>
      </c>
    </row>
    <row r="63" spans="1:7" s="10" customFormat="1" ht="89.25">
      <c r="A63" s="13">
        <f t="shared" si="1"/>
        <v>20</v>
      </c>
      <c r="B63" s="2" t="s">
        <v>573</v>
      </c>
      <c r="C63" s="1" t="s">
        <v>574</v>
      </c>
      <c r="D63" s="5" t="s">
        <v>162</v>
      </c>
      <c r="E63" s="5" t="s">
        <v>0</v>
      </c>
      <c r="F63" s="3"/>
      <c r="G63" s="5">
        <v>0</v>
      </c>
    </row>
    <row r="64" spans="1:7" s="10" customFormat="1" ht="89.25">
      <c r="A64" s="13">
        <f t="shared" si="1"/>
        <v>21</v>
      </c>
      <c r="B64" s="2" t="s">
        <v>256</v>
      </c>
      <c r="C64" s="1" t="s">
        <v>257</v>
      </c>
      <c r="D64" s="5" t="s">
        <v>162</v>
      </c>
      <c r="E64" s="5" t="s">
        <v>0</v>
      </c>
      <c r="F64" s="3"/>
      <c r="G64" s="5">
        <v>0</v>
      </c>
    </row>
    <row r="65" spans="1:7" s="62" customFormat="1" ht="76.5">
      <c r="A65" s="13">
        <f t="shared" si="1"/>
        <v>22</v>
      </c>
      <c r="B65" s="2" t="s">
        <v>575</v>
      </c>
      <c r="C65" s="1" t="s">
        <v>576</v>
      </c>
      <c r="D65" s="5" t="s">
        <v>162</v>
      </c>
      <c r="E65" s="5" t="s">
        <v>0</v>
      </c>
      <c r="F65" s="3"/>
      <c r="G65" s="5">
        <v>0</v>
      </c>
    </row>
    <row r="66" spans="1:7" s="62" customFormat="1" ht="127.5">
      <c r="A66" s="13">
        <f t="shared" si="1"/>
        <v>23</v>
      </c>
      <c r="B66" s="199" t="s">
        <v>267</v>
      </c>
      <c r="C66" s="1" t="s">
        <v>268</v>
      </c>
      <c r="D66" s="5" t="s">
        <v>162</v>
      </c>
      <c r="E66" s="5" t="s">
        <v>0</v>
      </c>
      <c r="F66" s="3"/>
      <c r="G66" s="5">
        <v>0</v>
      </c>
    </row>
    <row r="67" spans="1:7" s="62" customFormat="1" ht="51">
      <c r="A67" s="13">
        <f t="shared" si="1"/>
        <v>24</v>
      </c>
      <c r="B67" s="2" t="s">
        <v>481</v>
      </c>
      <c r="C67" s="1" t="s">
        <v>482</v>
      </c>
      <c r="D67" s="5" t="s">
        <v>162</v>
      </c>
      <c r="E67" s="5" t="s">
        <v>0</v>
      </c>
      <c r="F67" s="3"/>
      <c r="G67" s="5">
        <v>0</v>
      </c>
    </row>
    <row r="68" spans="1:7" s="62" customFormat="1" ht="89.25">
      <c r="A68" s="13">
        <f t="shared" si="1"/>
        <v>25</v>
      </c>
      <c r="B68" s="2" t="s">
        <v>492</v>
      </c>
      <c r="C68" s="1" t="s">
        <v>577</v>
      </c>
      <c r="D68" s="5" t="s">
        <v>0</v>
      </c>
      <c r="E68" s="5" t="s">
        <v>0</v>
      </c>
      <c r="F68" s="3"/>
      <c r="G68" s="5">
        <v>0</v>
      </c>
    </row>
    <row r="69" spans="1:7" s="62" customFormat="1" ht="306">
      <c r="A69" s="13">
        <f t="shared" si="1"/>
        <v>26</v>
      </c>
      <c r="B69" s="2" t="s">
        <v>281</v>
      </c>
      <c r="C69" s="1" t="s">
        <v>414</v>
      </c>
      <c r="D69" s="5" t="s">
        <v>0</v>
      </c>
      <c r="E69" s="5" t="s">
        <v>0</v>
      </c>
      <c r="F69" s="3"/>
      <c r="G69" s="5">
        <v>0</v>
      </c>
    </row>
    <row r="70" spans="1:7" s="62" customFormat="1" ht="127.5">
      <c r="A70" s="13">
        <f t="shared" si="1"/>
        <v>27</v>
      </c>
      <c r="B70" s="183" t="s">
        <v>507</v>
      </c>
      <c r="C70" s="184" t="s">
        <v>578</v>
      </c>
      <c r="D70" s="5" t="s">
        <v>162</v>
      </c>
      <c r="E70" s="5" t="s">
        <v>0</v>
      </c>
      <c r="F70" s="3"/>
      <c r="G70" s="5">
        <v>0</v>
      </c>
    </row>
    <row r="71" spans="1:7" s="62" customFormat="1" ht="51">
      <c r="A71" s="13">
        <f t="shared" si="1"/>
        <v>28</v>
      </c>
      <c r="B71" s="2" t="s">
        <v>285</v>
      </c>
      <c r="C71" s="1" t="s">
        <v>286</v>
      </c>
      <c r="D71" s="5" t="s">
        <v>162</v>
      </c>
      <c r="E71" s="5" t="s">
        <v>0</v>
      </c>
      <c r="F71" s="3"/>
      <c r="G71" s="5">
        <v>0</v>
      </c>
    </row>
    <row r="72" spans="1:7" s="62" customFormat="1" ht="25.5" customHeight="1">
      <c r="A72" s="300" t="s">
        <v>696</v>
      </c>
      <c r="B72" s="301"/>
      <c r="C72" s="301"/>
      <c r="D72" s="302"/>
      <c r="E72" s="296">
        <f>SUM(G44:G71)/28</f>
        <v>0</v>
      </c>
      <c r="F72" s="297"/>
      <c r="G72" s="298"/>
    </row>
    <row r="73" spans="1:7" s="62" customFormat="1" ht="12.75">
      <c r="A73" s="12"/>
      <c r="B73" s="12"/>
      <c r="C73" s="12"/>
      <c r="D73" s="12"/>
      <c r="E73" s="12"/>
      <c r="F73" s="12"/>
      <c r="G73" s="12"/>
    </row>
    <row r="74" spans="1:7" ht="17.25" customHeight="1">
      <c r="A74" s="303" t="s">
        <v>90</v>
      </c>
      <c r="B74" s="303"/>
      <c r="C74" s="303"/>
      <c r="D74" s="303"/>
      <c r="E74" s="303"/>
      <c r="F74" s="303"/>
      <c r="G74" s="303"/>
    </row>
    <row r="75" spans="1:7" s="90" customFormat="1" ht="89.25">
      <c r="A75" s="92" t="s">
        <v>2</v>
      </c>
      <c r="B75" s="355" t="s">
        <v>3</v>
      </c>
      <c r="C75" s="356"/>
      <c r="D75" s="93" t="s">
        <v>4</v>
      </c>
      <c r="E75" s="24" t="s">
        <v>1</v>
      </c>
      <c r="F75" s="91" t="s">
        <v>5</v>
      </c>
      <c r="G75" s="24" t="s">
        <v>6</v>
      </c>
    </row>
    <row r="76" spans="1:7" s="25" customFormat="1" ht="26.25" customHeight="1">
      <c r="A76" s="8">
        <v>1</v>
      </c>
      <c r="B76" s="304" t="s">
        <v>579</v>
      </c>
      <c r="C76" s="304"/>
      <c r="D76" s="5" t="s">
        <v>0</v>
      </c>
      <c r="E76" s="5" t="s">
        <v>162</v>
      </c>
      <c r="F76" s="11"/>
      <c r="G76" s="11">
        <v>0</v>
      </c>
    </row>
    <row r="77" spans="1:7" s="25" customFormat="1" ht="26.25" customHeight="1">
      <c r="A77" s="21">
        <f>+A76+1</f>
        <v>2</v>
      </c>
      <c r="B77" s="376" t="s">
        <v>580</v>
      </c>
      <c r="C77" s="376"/>
      <c r="D77" s="5" t="s">
        <v>0</v>
      </c>
      <c r="E77" s="5" t="s">
        <v>162</v>
      </c>
      <c r="F77" s="11"/>
      <c r="G77" s="11">
        <v>0</v>
      </c>
    </row>
    <row r="78" spans="1:7" s="25" customFormat="1" ht="26.25" customHeight="1">
      <c r="A78" s="21">
        <f aca="true" t="shared" si="2" ref="A78:A85">+A77+1</f>
        <v>3</v>
      </c>
      <c r="B78" s="304" t="s">
        <v>581</v>
      </c>
      <c r="C78" s="304"/>
      <c r="D78" s="5" t="s">
        <v>0</v>
      </c>
      <c r="E78" s="5" t="s">
        <v>162</v>
      </c>
      <c r="F78" s="11"/>
      <c r="G78" s="11">
        <v>0</v>
      </c>
    </row>
    <row r="79" spans="1:7" s="25" customFormat="1" ht="26.25" customHeight="1">
      <c r="A79" s="21">
        <f t="shared" si="2"/>
        <v>4</v>
      </c>
      <c r="B79" s="304" t="s">
        <v>582</v>
      </c>
      <c r="C79" s="304"/>
      <c r="D79" s="5" t="s">
        <v>0</v>
      </c>
      <c r="E79" s="5" t="s">
        <v>162</v>
      </c>
      <c r="F79" s="11"/>
      <c r="G79" s="11">
        <v>0</v>
      </c>
    </row>
    <row r="80" spans="1:7" s="25" customFormat="1" ht="26.25" customHeight="1">
      <c r="A80" s="21">
        <f t="shared" si="2"/>
        <v>5</v>
      </c>
      <c r="B80" s="304" t="s">
        <v>583</v>
      </c>
      <c r="C80" s="304"/>
      <c r="D80" s="5" t="s">
        <v>0</v>
      </c>
      <c r="E80" s="5" t="s">
        <v>162</v>
      </c>
      <c r="F80" s="11"/>
      <c r="G80" s="11">
        <v>0</v>
      </c>
    </row>
    <row r="81" spans="1:7" s="25" customFormat="1" ht="26.25" customHeight="1">
      <c r="A81" s="21">
        <f t="shared" si="2"/>
        <v>6</v>
      </c>
      <c r="B81" s="304" t="s">
        <v>584</v>
      </c>
      <c r="C81" s="304"/>
      <c r="D81" s="5" t="s">
        <v>0</v>
      </c>
      <c r="E81" s="5" t="s">
        <v>162</v>
      </c>
      <c r="F81" s="11"/>
      <c r="G81" s="11">
        <v>0</v>
      </c>
    </row>
    <row r="82" spans="1:7" s="25" customFormat="1" ht="26.25" customHeight="1">
      <c r="A82" s="21">
        <f t="shared" si="2"/>
        <v>7</v>
      </c>
      <c r="B82" s="304" t="s">
        <v>585</v>
      </c>
      <c r="C82" s="304"/>
      <c r="D82" s="5" t="s">
        <v>0</v>
      </c>
      <c r="E82" s="5" t="s">
        <v>162</v>
      </c>
      <c r="F82" s="11"/>
      <c r="G82" s="11">
        <v>0</v>
      </c>
    </row>
    <row r="83" spans="1:7" s="25" customFormat="1" ht="26.25" customHeight="1">
      <c r="A83" s="21">
        <f t="shared" si="2"/>
        <v>8</v>
      </c>
      <c r="B83" s="367" t="s">
        <v>586</v>
      </c>
      <c r="C83" s="368"/>
      <c r="D83" s="5" t="s">
        <v>0</v>
      </c>
      <c r="E83" s="5" t="s">
        <v>162</v>
      </c>
      <c r="F83" s="11"/>
      <c r="G83" s="11">
        <v>0</v>
      </c>
    </row>
    <row r="84" spans="1:7" s="25" customFormat="1" ht="26.25" customHeight="1">
      <c r="A84" s="21">
        <f t="shared" si="2"/>
        <v>9</v>
      </c>
      <c r="B84" s="304" t="s">
        <v>587</v>
      </c>
      <c r="C84" s="317"/>
      <c r="D84" s="5" t="s">
        <v>0</v>
      </c>
      <c r="E84" s="5" t="s">
        <v>162</v>
      </c>
      <c r="F84" s="11"/>
      <c r="G84" s="11">
        <v>0</v>
      </c>
    </row>
    <row r="85" spans="1:7" s="25" customFormat="1" ht="26.25" customHeight="1">
      <c r="A85" s="21">
        <f t="shared" si="2"/>
        <v>10</v>
      </c>
      <c r="B85" s="376" t="s">
        <v>588</v>
      </c>
      <c r="C85" s="379"/>
      <c r="D85" s="5" t="s">
        <v>0</v>
      </c>
      <c r="E85" s="5" t="s">
        <v>162</v>
      </c>
      <c r="F85" s="17"/>
      <c r="G85" s="11">
        <v>0</v>
      </c>
    </row>
    <row r="86" spans="1:7" s="25" customFormat="1" ht="25.5" customHeight="1">
      <c r="A86" s="300" t="s">
        <v>36</v>
      </c>
      <c r="B86" s="301"/>
      <c r="C86" s="301"/>
      <c r="D86" s="302"/>
      <c r="E86" s="296">
        <f>SUM(G76:G85)/10</f>
        <v>0</v>
      </c>
      <c r="F86" s="297"/>
      <c r="G86" s="298"/>
    </row>
    <row r="87" spans="1:4" s="10" customFormat="1" ht="12.75">
      <c r="A87" s="9"/>
      <c r="B87" s="9"/>
      <c r="C87" s="9"/>
      <c r="D87" s="9"/>
    </row>
    <row r="88" spans="1:7" ht="15.75">
      <c r="A88" s="303" t="s">
        <v>91</v>
      </c>
      <c r="B88" s="303"/>
      <c r="C88" s="303"/>
      <c r="D88" s="303"/>
      <c r="E88" s="303"/>
      <c r="F88" s="303"/>
      <c r="G88" s="303"/>
    </row>
    <row r="89" spans="1:7" s="10" customFormat="1" ht="89.25">
      <c r="A89" s="92" t="s">
        <v>2</v>
      </c>
      <c r="B89" s="95" t="s">
        <v>3</v>
      </c>
      <c r="C89" s="95" t="s">
        <v>106</v>
      </c>
      <c r="D89" s="93" t="s">
        <v>4</v>
      </c>
      <c r="E89" s="24" t="s">
        <v>1</v>
      </c>
      <c r="F89" s="91" t="s">
        <v>7</v>
      </c>
      <c r="G89" s="24" t="s">
        <v>6</v>
      </c>
    </row>
    <row r="90" spans="1:7" s="10" customFormat="1" ht="63.75">
      <c r="A90" s="13">
        <v>1</v>
      </c>
      <c r="B90" s="2" t="s">
        <v>463</v>
      </c>
      <c r="C90" s="1" t="s">
        <v>464</v>
      </c>
      <c r="D90" s="5" t="s">
        <v>162</v>
      </c>
      <c r="E90" s="5" t="s">
        <v>162</v>
      </c>
      <c r="F90" s="3"/>
      <c r="G90" s="5">
        <v>0</v>
      </c>
    </row>
    <row r="91" spans="1:7" s="10" customFormat="1" ht="63.75">
      <c r="A91" s="13">
        <f>+A90+1</f>
        <v>2</v>
      </c>
      <c r="B91" s="2" t="s">
        <v>309</v>
      </c>
      <c r="C91" s="1" t="s">
        <v>310</v>
      </c>
      <c r="D91" s="5" t="s">
        <v>162</v>
      </c>
      <c r="E91" s="5" t="s">
        <v>162</v>
      </c>
      <c r="F91" s="3"/>
      <c r="G91" s="5">
        <v>0</v>
      </c>
    </row>
    <row r="92" spans="1:7" s="10" customFormat="1" ht="89.25">
      <c r="A92" s="13">
        <f>+A91+1</f>
        <v>3</v>
      </c>
      <c r="B92" s="2" t="s">
        <v>589</v>
      </c>
      <c r="C92" s="1" t="s">
        <v>590</v>
      </c>
      <c r="D92" s="5" t="s">
        <v>162</v>
      </c>
      <c r="E92" s="5" t="s">
        <v>162</v>
      </c>
      <c r="F92" s="3"/>
      <c r="G92" s="5">
        <v>0</v>
      </c>
    </row>
    <row r="93" spans="1:7" s="25" customFormat="1" ht="25.5" customHeight="1">
      <c r="A93" s="300" t="s">
        <v>591</v>
      </c>
      <c r="B93" s="301"/>
      <c r="C93" s="301"/>
      <c r="D93" s="302"/>
      <c r="E93" s="296">
        <f>SUM(G90:G92)/3</f>
        <v>0</v>
      </c>
      <c r="F93" s="297"/>
      <c r="G93" s="298"/>
    </row>
    <row r="94" spans="1:7" s="25" customFormat="1" ht="12.75">
      <c r="A94" s="12"/>
      <c r="B94" s="12"/>
      <c r="C94" s="12"/>
      <c r="D94" s="12"/>
      <c r="E94" s="12"/>
      <c r="F94" s="12"/>
      <c r="G94" s="12"/>
    </row>
    <row r="95" spans="1:7" ht="15.75">
      <c r="A95" s="303" t="s">
        <v>92</v>
      </c>
      <c r="B95" s="303"/>
      <c r="C95" s="303"/>
      <c r="D95" s="303"/>
      <c r="E95" s="303"/>
      <c r="F95" s="303"/>
      <c r="G95" s="303"/>
    </row>
    <row r="96" spans="1:7" s="28" customFormat="1" ht="64.5" customHeight="1">
      <c r="A96" s="92" t="s">
        <v>2</v>
      </c>
      <c r="B96" s="345" t="s">
        <v>108</v>
      </c>
      <c r="C96" s="345"/>
      <c r="D96" s="93" t="s">
        <v>109</v>
      </c>
      <c r="E96" s="27" t="s">
        <v>72</v>
      </c>
      <c r="F96" s="91" t="s">
        <v>33</v>
      </c>
      <c r="G96" s="29" t="s">
        <v>6</v>
      </c>
    </row>
    <row r="97" spans="1:7" s="28" customFormat="1" ht="57" customHeight="1">
      <c r="A97" s="30">
        <v>1</v>
      </c>
      <c r="B97" s="5" t="s">
        <v>592</v>
      </c>
      <c r="C97" s="214" t="s">
        <v>593</v>
      </c>
      <c r="D97" s="3">
        <v>5</v>
      </c>
      <c r="E97" s="13" t="s">
        <v>162</v>
      </c>
      <c r="F97" s="5" t="s">
        <v>689</v>
      </c>
      <c r="G97" s="32">
        <v>0</v>
      </c>
    </row>
    <row r="98" spans="1:7" s="28" customFormat="1" ht="61.5" customHeight="1">
      <c r="A98" s="30">
        <f>+A97+1</f>
        <v>2</v>
      </c>
      <c r="B98" s="5" t="s">
        <v>594</v>
      </c>
      <c r="C98" s="1" t="s">
        <v>593</v>
      </c>
      <c r="D98" s="3">
        <v>5</v>
      </c>
      <c r="E98" s="13" t="s">
        <v>162</v>
      </c>
      <c r="F98" s="5" t="s">
        <v>689</v>
      </c>
      <c r="G98" s="32">
        <v>0</v>
      </c>
    </row>
    <row r="99" spans="1:7" s="28" customFormat="1" ht="63" customHeight="1">
      <c r="A99" s="30">
        <f>+A98+1</f>
        <v>3</v>
      </c>
      <c r="B99" s="5" t="s">
        <v>595</v>
      </c>
      <c r="C99" s="1" t="s">
        <v>593</v>
      </c>
      <c r="D99" s="3">
        <v>5</v>
      </c>
      <c r="E99" s="13" t="s">
        <v>162</v>
      </c>
      <c r="F99" s="5" t="s">
        <v>689</v>
      </c>
      <c r="G99" s="32">
        <v>0</v>
      </c>
    </row>
    <row r="100" spans="1:7" s="28" customFormat="1" ht="59.25" customHeight="1">
      <c r="A100" s="30">
        <f>+A99+1</f>
        <v>4</v>
      </c>
      <c r="B100" s="5" t="s">
        <v>596</v>
      </c>
      <c r="C100" s="1" t="s">
        <v>593</v>
      </c>
      <c r="D100" s="3">
        <v>5</v>
      </c>
      <c r="E100" s="13" t="s">
        <v>162</v>
      </c>
      <c r="F100" s="5" t="s">
        <v>689</v>
      </c>
      <c r="G100" s="32">
        <v>0</v>
      </c>
    </row>
    <row r="101" spans="1:7" s="28" customFormat="1" ht="51.75" customHeight="1">
      <c r="A101" s="30">
        <f>+A100+1</f>
        <v>5</v>
      </c>
      <c r="B101" s="5" t="s">
        <v>597</v>
      </c>
      <c r="C101" s="1" t="s">
        <v>593</v>
      </c>
      <c r="D101" s="3">
        <v>5</v>
      </c>
      <c r="E101" s="13" t="s">
        <v>162</v>
      </c>
      <c r="F101" s="5" t="s">
        <v>689</v>
      </c>
      <c r="G101" s="32">
        <v>0</v>
      </c>
    </row>
    <row r="102" spans="1:7" s="28" customFormat="1" ht="105" customHeight="1">
      <c r="A102" s="30">
        <f>+A101+1</f>
        <v>6</v>
      </c>
      <c r="B102" s="5" t="s">
        <v>510</v>
      </c>
      <c r="C102" s="1" t="s">
        <v>511</v>
      </c>
      <c r="D102" s="200">
        <v>25</v>
      </c>
      <c r="E102" s="13" t="s">
        <v>162</v>
      </c>
      <c r="F102" s="5" t="s">
        <v>689</v>
      </c>
      <c r="G102" s="32">
        <v>0</v>
      </c>
    </row>
    <row r="103" spans="1:7" s="28" customFormat="1" ht="22.5" customHeight="1">
      <c r="A103" s="348" t="s">
        <v>697</v>
      </c>
      <c r="B103" s="349"/>
      <c r="C103" s="349"/>
      <c r="D103" s="350"/>
      <c r="E103" s="347">
        <f>SUM(G97:G102)</f>
        <v>0</v>
      </c>
      <c r="F103" s="347"/>
      <c r="G103" s="347"/>
    </row>
    <row r="104" spans="1:4" s="25" customFormat="1" ht="12.75">
      <c r="A104" s="9"/>
      <c r="B104" s="9"/>
      <c r="C104" s="9"/>
      <c r="D104" s="9"/>
    </row>
    <row r="105" spans="1:7" ht="15.75">
      <c r="A105" s="303" t="s">
        <v>93</v>
      </c>
      <c r="B105" s="303"/>
      <c r="C105" s="303"/>
      <c r="D105" s="303"/>
      <c r="E105" s="303"/>
      <c r="F105" s="303"/>
      <c r="G105" s="303"/>
    </row>
    <row r="106" spans="1:7" s="26" customFormat="1" ht="32.25" customHeight="1">
      <c r="A106" s="299" t="s">
        <v>110</v>
      </c>
      <c r="B106" s="299"/>
      <c r="C106" s="299"/>
      <c r="D106" s="299"/>
      <c r="E106" s="326" t="s">
        <v>8</v>
      </c>
      <c r="F106" s="326"/>
      <c r="G106" s="19" t="s">
        <v>9</v>
      </c>
    </row>
    <row r="107" spans="1:4" s="25" customFormat="1" ht="12.75">
      <c r="A107" s="9"/>
      <c r="B107" s="9"/>
      <c r="C107" s="9"/>
      <c r="D107" s="9"/>
    </row>
    <row r="108" spans="1:7" s="12" customFormat="1" ht="30" customHeight="1">
      <c r="A108" s="326" t="s">
        <v>10</v>
      </c>
      <c r="B108" s="326"/>
      <c r="C108" s="326"/>
      <c r="D108" s="326"/>
      <c r="E108" s="326"/>
      <c r="F108" s="326"/>
      <c r="G108" s="326"/>
    </row>
    <row r="109" spans="1:7" s="25" customFormat="1" ht="15" customHeight="1">
      <c r="A109" s="307" t="s">
        <v>74</v>
      </c>
      <c r="B109" s="308"/>
      <c r="C109" s="308"/>
      <c r="D109" s="35">
        <v>150000000</v>
      </c>
      <c r="E109" s="341">
        <v>6</v>
      </c>
      <c r="F109" s="341"/>
      <c r="G109" s="33" t="s">
        <v>34</v>
      </c>
    </row>
    <row r="110" spans="1:7" s="25" customFormat="1" ht="15" customHeight="1">
      <c r="A110" s="307" t="s">
        <v>28</v>
      </c>
      <c r="B110" s="308"/>
      <c r="C110" s="308"/>
      <c r="D110" s="35"/>
      <c r="E110" s="341"/>
      <c r="F110" s="341"/>
      <c r="G110" s="33" t="s">
        <v>34</v>
      </c>
    </row>
    <row r="111" spans="1:7" s="25" customFormat="1" ht="15" customHeight="1">
      <c r="A111" s="307" t="s">
        <v>29</v>
      </c>
      <c r="B111" s="308"/>
      <c r="C111" s="308"/>
      <c r="D111" s="35"/>
      <c r="E111" s="341"/>
      <c r="F111" s="341"/>
      <c r="G111" s="33" t="s">
        <v>34</v>
      </c>
    </row>
    <row r="112" spans="1:4" s="25" customFormat="1" ht="12.75">
      <c r="A112" s="9"/>
      <c r="B112" s="9"/>
      <c r="C112" s="9"/>
      <c r="D112" s="9"/>
    </row>
    <row r="113" spans="1:7" s="12" customFormat="1" ht="30" customHeight="1">
      <c r="A113" s="326" t="s">
        <v>14</v>
      </c>
      <c r="B113" s="326"/>
      <c r="C113" s="326"/>
      <c r="D113" s="326"/>
      <c r="E113" s="326"/>
      <c r="F113" s="326"/>
      <c r="G113" s="326"/>
    </row>
    <row r="114" spans="1:7" s="25" customFormat="1" ht="20.25" customHeight="1">
      <c r="A114" s="316" t="s">
        <v>74</v>
      </c>
      <c r="B114" s="316"/>
      <c r="C114" s="316"/>
      <c r="D114" s="316"/>
      <c r="E114" s="290">
        <v>150000000</v>
      </c>
      <c r="F114" s="290"/>
      <c r="G114" s="314"/>
    </row>
    <row r="115" spans="1:7" s="25" customFormat="1" ht="22.5" customHeight="1">
      <c r="A115" s="311" t="s">
        <v>71</v>
      </c>
      <c r="B115" s="311"/>
      <c r="C115" s="311"/>
      <c r="D115" s="311"/>
      <c r="E115" s="312">
        <f>SUM(E114:F114)</f>
        <v>150000000</v>
      </c>
      <c r="F115" s="312"/>
      <c r="G115" s="315"/>
    </row>
    <row r="116" spans="1:4" s="25" customFormat="1" ht="12.75">
      <c r="A116" s="9"/>
      <c r="B116" s="9"/>
      <c r="C116" s="9"/>
      <c r="D116" s="9"/>
    </row>
    <row r="117" spans="1:7" s="12" customFormat="1" ht="30" customHeight="1">
      <c r="A117" s="326" t="s">
        <v>16</v>
      </c>
      <c r="B117" s="326"/>
      <c r="C117" s="326"/>
      <c r="D117" s="326"/>
      <c r="E117" s="326"/>
      <c r="F117" s="326"/>
      <c r="G117" s="326"/>
    </row>
    <row r="118" spans="1:7" s="25" customFormat="1" ht="20.25" customHeight="1">
      <c r="A118" s="334" t="s">
        <v>70</v>
      </c>
      <c r="B118" s="335"/>
      <c r="C118" s="335"/>
      <c r="D118" s="336"/>
      <c r="E118" s="337">
        <v>310</v>
      </c>
      <c r="F118" s="337"/>
      <c r="G118" s="96"/>
    </row>
    <row r="119" spans="1:4" s="25" customFormat="1" ht="12.75">
      <c r="A119" s="9"/>
      <c r="B119" s="9"/>
      <c r="C119" s="9"/>
      <c r="D119" s="9"/>
    </row>
    <row r="120" spans="1:7" s="12" customFormat="1" ht="30" customHeight="1">
      <c r="A120" s="326" t="s">
        <v>17</v>
      </c>
      <c r="B120" s="326"/>
      <c r="C120" s="326"/>
      <c r="D120" s="326"/>
      <c r="E120" s="326"/>
      <c r="F120" s="326"/>
      <c r="G120" s="326"/>
    </row>
    <row r="121" spans="1:7" s="25" customFormat="1" ht="16.5" customHeight="1">
      <c r="A121" s="316" t="s">
        <v>26</v>
      </c>
      <c r="B121" s="316"/>
      <c r="C121" s="316"/>
      <c r="D121" s="316"/>
      <c r="E121" s="290">
        <f>+((E115*E109/1000)/365)*E118</f>
        <v>764383.5616438356</v>
      </c>
      <c r="F121" s="290"/>
      <c r="G121" s="305"/>
    </row>
    <row r="122" spans="1:7" s="25" customFormat="1" ht="16.5" customHeight="1">
      <c r="A122" s="316" t="s">
        <v>18</v>
      </c>
      <c r="B122" s="316"/>
      <c r="C122" s="316"/>
      <c r="D122" s="316"/>
      <c r="E122" s="290">
        <f>+E121*16%</f>
        <v>122301.36986301371</v>
      </c>
      <c r="F122" s="290"/>
      <c r="G122" s="305"/>
    </row>
    <row r="123" spans="1:7" s="25" customFormat="1" ht="20.25" customHeight="1">
      <c r="A123" s="327" t="s">
        <v>17</v>
      </c>
      <c r="B123" s="328"/>
      <c r="C123" s="328"/>
      <c r="D123" s="329"/>
      <c r="E123" s="312">
        <f>SUM(E121:F122)</f>
        <v>886684.9315068494</v>
      </c>
      <c r="F123" s="312"/>
      <c r="G123" s="305"/>
    </row>
    <row r="124" spans="1:4" s="25" customFormat="1" ht="12.75">
      <c r="A124" s="9"/>
      <c r="B124" s="9"/>
      <c r="C124" s="9"/>
      <c r="D124" s="9"/>
    </row>
    <row r="125" spans="1:7" s="12" customFormat="1" ht="30" customHeight="1">
      <c r="A125" s="326" t="s">
        <v>19</v>
      </c>
      <c r="B125" s="326"/>
      <c r="C125" s="326"/>
      <c r="D125" s="326"/>
      <c r="E125" s="326"/>
      <c r="F125" s="326"/>
      <c r="G125" s="326"/>
    </row>
    <row r="126" spans="1:7" s="25" customFormat="1" ht="19.5" customHeight="1">
      <c r="A126" s="317" t="s">
        <v>35</v>
      </c>
      <c r="B126" s="321"/>
      <c r="C126" s="321"/>
      <c r="D126" s="322"/>
      <c r="E126" s="365" t="s">
        <v>151</v>
      </c>
      <c r="F126" s="366"/>
      <c r="G126" s="34">
        <v>300</v>
      </c>
    </row>
    <row r="127" spans="1:7" s="25" customFormat="1" ht="26.25" customHeight="1">
      <c r="A127" s="317" t="s">
        <v>67</v>
      </c>
      <c r="B127" s="321"/>
      <c r="C127" s="321"/>
      <c r="D127" s="322"/>
      <c r="E127" s="365" t="s">
        <v>151</v>
      </c>
      <c r="F127" s="366"/>
      <c r="G127" s="125">
        <v>300</v>
      </c>
    </row>
    <row r="128" spans="1:7" s="25" customFormat="1" ht="19.5" customHeight="1">
      <c r="A128" s="317" t="s">
        <v>68</v>
      </c>
      <c r="B128" s="321"/>
      <c r="C128" s="321"/>
      <c r="D128" s="322"/>
      <c r="E128" s="365" t="s">
        <v>151</v>
      </c>
      <c r="F128" s="366"/>
      <c r="G128" s="125">
        <v>300</v>
      </c>
    </row>
    <row r="129" spans="1:7" s="25" customFormat="1" ht="20.25" customHeight="1">
      <c r="A129" s="327" t="s">
        <v>32</v>
      </c>
      <c r="B129" s="328"/>
      <c r="C129" s="328"/>
      <c r="D129" s="329"/>
      <c r="E129" s="331">
        <f>SUM(G126:G128)/3</f>
        <v>300</v>
      </c>
      <c r="F129" s="332"/>
      <c r="G129" s="333"/>
    </row>
    <row r="130" spans="1:4" s="25" customFormat="1" ht="12.75">
      <c r="A130" s="9"/>
      <c r="B130" s="9"/>
      <c r="C130" s="9"/>
      <c r="D130" s="9"/>
    </row>
    <row r="131" spans="1:7" ht="15.75">
      <c r="A131" s="303" t="s">
        <v>94</v>
      </c>
      <c r="B131" s="303"/>
      <c r="C131" s="303"/>
      <c r="D131" s="303"/>
      <c r="E131" s="303"/>
      <c r="F131" s="303"/>
      <c r="G131" s="303"/>
    </row>
    <row r="132" spans="1:7" s="25" customFormat="1" ht="24" customHeight="1">
      <c r="A132" s="317" t="s">
        <v>69</v>
      </c>
      <c r="B132" s="321"/>
      <c r="C132" s="321"/>
      <c r="D132" s="322"/>
      <c r="E132" s="330"/>
      <c r="F132" s="330"/>
      <c r="G132" s="96">
        <v>40</v>
      </c>
    </row>
    <row r="133" spans="1:4" s="25" customFormat="1" ht="12.75">
      <c r="A133" s="9"/>
      <c r="B133" s="9"/>
      <c r="C133" s="9"/>
      <c r="D133" s="9"/>
    </row>
    <row r="134" spans="1:4" s="25" customFormat="1" ht="12.75">
      <c r="A134" s="9"/>
      <c r="B134" s="9"/>
      <c r="C134" s="9"/>
      <c r="D134" s="9"/>
    </row>
    <row r="135" spans="1:4" s="25" customFormat="1" ht="12.75">
      <c r="A135" s="9"/>
      <c r="B135" s="9"/>
      <c r="C135" s="9"/>
      <c r="D135" s="9"/>
    </row>
    <row r="136" spans="1:4" s="25" customFormat="1" ht="12.75">
      <c r="A136" s="9"/>
      <c r="B136" s="9"/>
      <c r="C136" s="9"/>
      <c r="D136" s="9"/>
    </row>
    <row r="137" spans="1:4" s="25" customFormat="1" ht="12.75">
      <c r="A137" s="9"/>
      <c r="B137" s="9"/>
      <c r="C137" s="9"/>
      <c r="D137" s="9"/>
    </row>
    <row r="138" spans="1:4" s="25" customFormat="1" ht="12.75">
      <c r="A138" s="9"/>
      <c r="B138" s="9"/>
      <c r="C138" s="9"/>
      <c r="D138" s="9"/>
    </row>
    <row r="139" spans="1:4" s="25" customFormat="1" ht="12.75">
      <c r="A139" s="9"/>
      <c r="B139" s="9"/>
      <c r="C139" s="9"/>
      <c r="D139" s="9"/>
    </row>
    <row r="140" spans="1:4" s="25" customFormat="1" ht="12.75">
      <c r="A140" s="9"/>
      <c r="B140" s="9"/>
      <c r="C140" s="9"/>
      <c r="D140" s="9"/>
    </row>
    <row r="141" spans="1:4" s="25" customFormat="1" ht="12.75">
      <c r="A141" s="9"/>
      <c r="B141" s="9"/>
      <c r="C141" s="9"/>
      <c r="D141" s="9"/>
    </row>
    <row r="142" spans="1:4" s="25" customFormat="1" ht="12.75">
      <c r="A142" s="9"/>
      <c r="B142" s="9"/>
      <c r="C142" s="9"/>
      <c r="D142" s="9"/>
    </row>
    <row r="143" spans="1:4" s="25" customFormat="1" ht="12.75">
      <c r="A143" s="9"/>
      <c r="B143" s="9"/>
      <c r="C143" s="9"/>
      <c r="D143" s="9"/>
    </row>
    <row r="144" spans="1:4" s="25" customFormat="1" ht="12.75">
      <c r="A144" s="9"/>
      <c r="B144" s="9"/>
      <c r="C144" s="9"/>
      <c r="D144" s="9"/>
    </row>
    <row r="145" spans="1:4" s="25" customFormat="1" ht="12.75">
      <c r="A145" s="9"/>
      <c r="B145" s="9"/>
      <c r="C145" s="9"/>
      <c r="D145" s="9"/>
    </row>
    <row r="146" spans="1:4" s="25" customFormat="1" ht="12.75">
      <c r="A146" s="9"/>
      <c r="B146" s="9"/>
      <c r="C146" s="9"/>
      <c r="D146" s="9"/>
    </row>
    <row r="147" spans="1:4" s="25" customFormat="1" ht="12.75">
      <c r="A147" s="9"/>
      <c r="B147" s="9"/>
      <c r="C147" s="9"/>
      <c r="D147" s="9"/>
    </row>
    <row r="148" spans="1:4" s="25" customFormat="1" ht="12.75">
      <c r="A148" s="9"/>
      <c r="B148" s="9"/>
      <c r="C148" s="9"/>
      <c r="D148" s="9"/>
    </row>
    <row r="149" spans="1:7" s="25" customFormat="1" ht="12.75">
      <c r="A149" s="9"/>
      <c r="B149" s="9"/>
      <c r="C149" s="9"/>
      <c r="D149" s="9"/>
      <c r="E149" s="7"/>
      <c r="F149" s="7"/>
      <c r="G149" s="7"/>
    </row>
  </sheetData>
  <sheetProtection/>
  <mergeCells count="102">
    <mergeCell ref="A1:G1"/>
    <mergeCell ref="A2:G2"/>
    <mergeCell ref="A3:G3"/>
    <mergeCell ref="A74:G74"/>
    <mergeCell ref="B75:C75"/>
    <mergeCell ref="A7:G7"/>
    <mergeCell ref="E40:G40"/>
    <mergeCell ref="A42:G42"/>
    <mergeCell ref="B8:C8"/>
    <mergeCell ref="B11:C11"/>
    <mergeCell ref="A88:G88"/>
    <mergeCell ref="B85:C85"/>
    <mergeCell ref="A86:D86"/>
    <mergeCell ref="E86:G86"/>
    <mergeCell ref="B79:C79"/>
    <mergeCell ref="B80:C80"/>
    <mergeCell ref="B81:C81"/>
    <mergeCell ref="B82:C82"/>
    <mergeCell ref="B83:C83"/>
    <mergeCell ref="B84:C84"/>
    <mergeCell ref="A103:D103"/>
    <mergeCell ref="E103:G103"/>
    <mergeCell ref="A105:G105"/>
    <mergeCell ref="A106:D106"/>
    <mergeCell ref="E106:F106"/>
    <mergeCell ref="A93:D93"/>
    <mergeCell ref="E93:G93"/>
    <mergeCell ref="A95:G95"/>
    <mergeCell ref="B96:C96"/>
    <mergeCell ref="A108:G108"/>
    <mergeCell ref="A109:C109"/>
    <mergeCell ref="E109:F109"/>
    <mergeCell ref="A110:C110"/>
    <mergeCell ref="E110:F110"/>
    <mergeCell ref="E115:F115"/>
    <mergeCell ref="A117:G117"/>
    <mergeCell ref="A118:D118"/>
    <mergeCell ref="E118:F118"/>
    <mergeCell ref="A111:C111"/>
    <mergeCell ref="E111:F111"/>
    <mergeCell ref="A113:G113"/>
    <mergeCell ref="A114:D114"/>
    <mergeCell ref="E114:F114"/>
    <mergeCell ref="G114:G115"/>
    <mergeCell ref="A115:D115"/>
    <mergeCell ref="A120:G120"/>
    <mergeCell ref="A121:D121"/>
    <mergeCell ref="E121:F121"/>
    <mergeCell ref="G121:G123"/>
    <mergeCell ref="A122:D122"/>
    <mergeCell ref="E122:F122"/>
    <mergeCell ref="A123:D123"/>
    <mergeCell ref="E123:F123"/>
    <mergeCell ref="A131:G131"/>
    <mergeCell ref="A132:D132"/>
    <mergeCell ref="E132:F132"/>
    <mergeCell ref="A127:D127"/>
    <mergeCell ref="E127:F127"/>
    <mergeCell ref="A128:D128"/>
    <mergeCell ref="E128:F128"/>
    <mergeCell ref="A129:D129"/>
    <mergeCell ref="E129:G129"/>
    <mergeCell ref="A125:G125"/>
    <mergeCell ref="A126:D126"/>
    <mergeCell ref="E126:F126"/>
    <mergeCell ref="E5:G5"/>
    <mergeCell ref="A72:D72"/>
    <mergeCell ref="E72:G72"/>
    <mergeCell ref="B21:C21"/>
    <mergeCell ref="A40:D40"/>
    <mergeCell ref="B9:C9"/>
    <mergeCell ref="B10:C10"/>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78:C78"/>
    <mergeCell ref="B76:C76"/>
    <mergeCell ref="B77:C77"/>
  </mergeCells>
  <printOptions horizontalCentered="1"/>
  <pageMargins left="0" right="0" top="0.7874015748031497" bottom="0.7874015748031497" header="0" footer="0"/>
  <pageSetup horizontalDpi="600" verticalDpi="600" orientation="landscape" scale="75" r:id="rId1"/>
  <headerFooter alignWithMargins="0">
    <oddFooter>&amp;C&amp;A&amp;RPágina &amp;P</oddFooter>
  </headerFooter>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pane ySplit="6" topLeftCell="A118" activePane="bottomLeft" state="frozen"/>
      <selection pane="topLeft" activeCell="A1" sqref="A1"/>
      <selection pane="bottomLeft" activeCell="E9" sqref="E9"/>
    </sheetView>
  </sheetViews>
  <sheetFormatPr defaultColWidth="11.421875" defaultRowHeight="12.75"/>
  <cols>
    <col min="1" max="1" width="4.57421875" style="9" customWidth="1"/>
    <col min="2" max="2" width="25.7109375" style="9" customWidth="1"/>
    <col min="3" max="3" width="35.7109375" style="9" customWidth="1"/>
    <col min="4" max="4" width="18.7109375" style="9" customWidth="1"/>
    <col min="5" max="5" width="6.7109375" style="7" customWidth="1"/>
    <col min="6" max="6" width="30.7109375" style="7" customWidth="1"/>
    <col min="7" max="7" width="7.7109375" style="7" customWidth="1"/>
    <col min="8" max="16384" width="11.421875" style="7" customWidth="1"/>
  </cols>
  <sheetData>
    <row r="1" spans="1:7" s="6" customFormat="1" ht="12.75">
      <c r="A1" s="343" t="str">
        <f>+'1. RESUMEN EVALUACION'!A1:B1</f>
        <v>UNIDAD ADMINISTRATIVA ESPECIAL
DIRECCIÓN NACIONAL DE DERECHO DE AUTOR</v>
      </c>
      <c r="B1" s="343"/>
      <c r="C1" s="343"/>
      <c r="D1" s="343"/>
      <c r="E1" s="343"/>
      <c r="F1" s="343"/>
      <c r="G1" s="343"/>
    </row>
    <row r="2" spans="1:7" s="6" customFormat="1" ht="12.75">
      <c r="A2" s="343" t="str">
        <f>+'3.TRDM '!A2:G2</f>
        <v>INFORME DE EVALUACIÓN TECNICA Y ECONOMICA  - PROCESO DE CONTRATACIÓN SELECCIÓN ABREVIADA DE MENOR CUANTÍA No. DNDA 029-2015</v>
      </c>
      <c r="B2" s="343"/>
      <c r="C2" s="343"/>
      <c r="D2" s="343"/>
      <c r="E2" s="343"/>
      <c r="F2" s="343"/>
      <c r="G2" s="343"/>
    </row>
    <row r="3" spans="1:7" ht="12.75">
      <c r="A3" s="344" t="s">
        <v>598</v>
      </c>
      <c r="B3" s="344"/>
      <c r="C3" s="344"/>
      <c r="D3" s="344"/>
      <c r="E3" s="344"/>
      <c r="F3" s="344"/>
      <c r="G3" s="344"/>
    </row>
    <row r="4" spans="1:7" ht="12.75">
      <c r="A4" s="90"/>
      <c r="B4" s="90"/>
      <c r="C4" s="90"/>
      <c r="D4" s="90"/>
      <c r="E4" s="90"/>
      <c r="F4" s="90"/>
      <c r="G4" s="90"/>
    </row>
    <row r="5" spans="1:7" ht="39.75" customHeight="1">
      <c r="A5" s="90"/>
      <c r="B5" s="90"/>
      <c r="C5" s="90"/>
      <c r="D5" s="90"/>
      <c r="E5" s="293" t="str">
        <f>+'3.TRDM '!E5:G5</f>
        <v>PROPONENTE No 1
LA PREVISORA S.A. COMPAÑÍA DE SEGUROS</v>
      </c>
      <c r="F5" s="294"/>
      <c r="G5" s="295"/>
    </row>
    <row r="6" spans="1:7" ht="12.75">
      <c r="A6" s="25"/>
      <c r="B6" s="25"/>
      <c r="C6" s="25"/>
      <c r="D6" s="25"/>
      <c r="E6" s="25"/>
      <c r="F6" s="25"/>
      <c r="G6" s="25"/>
    </row>
    <row r="7" spans="1:7" ht="15.75">
      <c r="A7" s="303" t="s">
        <v>87</v>
      </c>
      <c r="B7" s="303"/>
      <c r="C7" s="303"/>
      <c r="D7" s="303"/>
      <c r="E7" s="303"/>
      <c r="F7" s="303"/>
      <c r="G7" s="303"/>
    </row>
    <row r="8" spans="1:7" s="88" customFormat="1" ht="89.25">
      <c r="A8" s="87" t="s">
        <v>2</v>
      </c>
      <c r="B8" s="299" t="s">
        <v>3</v>
      </c>
      <c r="C8" s="299"/>
      <c r="D8" s="94" t="s">
        <v>4</v>
      </c>
      <c r="E8" s="24" t="s">
        <v>1</v>
      </c>
      <c r="F8" s="104" t="s">
        <v>113</v>
      </c>
      <c r="G8" s="24" t="s">
        <v>6</v>
      </c>
    </row>
    <row r="9" spans="1:7" s="62" customFormat="1" ht="198.75" customHeight="1">
      <c r="A9" s="61">
        <v>1</v>
      </c>
      <c r="B9" s="317" t="s">
        <v>599</v>
      </c>
      <c r="C9" s="319"/>
      <c r="D9" s="5" t="s">
        <v>162</v>
      </c>
      <c r="E9" s="5" t="s">
        <v>0</v>
      </c>
      <c r="F9" s="11"/>
      <c r="G9" s="11">
        <v>0</v>
      </c>
    </row>
    <row r="10" spans="1:7" s="62" customFormat="1" ht="117" customHeight="1">
      <c r="A10" s="21">
        <f>+A9+1</f>
        <v>2</v>
      </c>
      <c r="B10" s="317" t="s">
        <v>600</v>
      </c>
      <c r="C10" s="319"/>
      <c r="D10" s="5" t="s">
        <v>601</v>
      </c>
      <c r="E10" s="5" t="s">
        <v>0</v>
      </c>
      <c r="F10" s="11"/>
      <c r="G10" s="11">
        <v>0</v>
      </c>
    </row>
    <row r="11" spans="1:7" s="62" customFormat="1" ht="59.25" customHeight="1">
      <c r="A11" s="21">
        <f>+A10+1</f>
        <v>3</v>
      </c>
      <c r="B11" s="367" t="s">
        <v>602</v>
      </c>
      <c r="C11" s="368"/>
      <c r="D11" s="5" t="s">
        <v>603</v>
      </c>
      <c r="E11" s="5" t="s">
        <v>0</v>
      </c>
      <c r="F11" s="17"/>
      <c r="G11" s="17">
        <v>0</v>
      </c>
    </row>
    <row r="12" spans="1:7" s="62" customFormat="1" ht="25.5" customHeight="1">
      <c r="A12" s="300" t="s">
        <v>96</v>
      </c>
      <c r="B12" s="301"/>
      <c r="C12" s="301"/>
      <c r="D12" s="302"/>
      <c r="E12" s="296">
        <f>SUM(G9:G11)/3</f>
        <v>0</v>
      </c>
      <c r="F12" s="297"/>
      <c r="G12" s="298"/>
    </row>
    <row r="13" spans="1:7" s="81" customFormat="1" ht="26.25" customHeight="1">
      <c r="A13" s="293" t="s">
        <v>99</v>
      </c>
      <c r="B13" s="294"/>
      <c r="C13" s="294"/>
      <c r="D13" s="295"/>
      <c r="E13" s="417" t="s">
        <v>100</v>
      </c>
      <c r="F13" s="418"/>
      <c r="G13" s="419"/>
    </row>
    <row r="14" spans="1:4" s="10" customFormat="1" ht="12.75">
      <c r="A14" s="9"/>
      <c r="B14" s="9"/>
      <c r="C14" s="9"/>
      <c r="D14" s="9"/>
    </row>
    <row r="15" spans="1:7" ht="15.75">
      <c r="A15" s="303" t="s">
        <v>89</v>
      </c>
      <c r="B15" s="303"/>
      <c r="C15" s="303"/>
      <c r="D15" s="303"/>
      <c r="E15" s="303"/>
      <c r="F15" s="303"/>
      <c r="G15" s="303"/>
    </row>
    <row r="16" spans="1:7" s="10" customFormat="1" ht="84" customHeight="1">
      <c r="A16" s="87" t="s">
        <v>2</v>
      </c>
      <c r="B16" s="95" t="s">
        <v>3</v>
      </c>
      <c r="C16" s="95" t="s">
        <v>106</v>
      </c>
      <c r="D16" s="94" t="s">
        <v>4</v>
      </c>
      <c r="E16" s="24" t="s">
        <v>1</v>
      </c>
      <c r="F16" s="63" t="s">
        <v>114</v>
      </c>
      <c r="G16" s="24" t="s">
        <v>6</v>
      </c>
    </row>
    <row r="17" spans="1:7" s="10" customFormat="1" ht="280.5">
      <c r="A17" s="13">
        <v>1</v>
      </c>
      <c r="B17" s="1" t="s">
        <v>604</v>
      </c>
      <c r="C17" s="1" t="s">
        <v>605</v>
      </c>
      <c r="D17" s="5"/>
      <c r="E17" s="5" t="s">
        <v>0</v>
      </c>
      <c r="F17" s="3"/>
      <c r="G17" s="5">
        <v>0</v>
      </c>
    </row>
    <row r="18" spans="1:7" s="10" customFormat="1" ht="102">
      <c r="A18" s="13">
        <f>A17+1</f>
        <v>2</v>
      </c>
      <c r="B18" s="212" t="s">
        <v>606</v>
      </c>
      <c r="C18" s="213" t="s">
        <v>607</v>
      </c>
      <c r="D18" s="5"/>
      <c r="E18" s="5" t="s">
        <v>0</v>
      </c>
      <c r="F18" s="3"/>
      <c r="G18" s="5">
        <v>0</v>
      </c>
    </row>
    <row r="19" spans="1:7" s="10" customFormat="1" ht="153">
      <c r="A19" s="13">
        <f aca="true" t="shared" si="0" ref="A19:A46">A18+1</f>
        <v>3</v>
      </c>
      <c r="B19" s="4" t="s">
        <v>608</v>
      </c>
      <c r="C19" s="1" t="s">
        <v>609</v>
      </c>
      <c r="D19" s="5"/>
      <c r="E19" s="5" t="s">
        <v>0</v>
      </c>
      <c r="F19" s="3"/>
      <c r="G19" s="5">
        <v>0</v>
      </c>
    </row>
    <row r="20" spans="1:7" s="10" customFormat="1" ht="127.5">
      <c r="A20" s="13">
        <f t="shared" si="0"/>
        <v>4</v>
      </c>
      <c r="B20" s="215" t="s">
        <v>610</v>
      </c>
      <c r="C20" s="184" t="s">
        <v>611</v>
      </c>
      <c r="D20" s="5"/>
      <c r="E20" s="5" t="s">
        <v>0</v>
      </c>
      <c r="F20" s="3"/>
      <c r="G20" s="5">
        <v>0</v>
      </c>
    </row>
    <row r="21" spans="1:7" s="10" customFormat="1" ht="102">
      <c r="A21" s="13">
        <f t="shared" si="0"/>
        <v>5</v>
      </c>
      <c r="B21" s="216" t="s">
        <v>612</v>
      </c>
      <c r="C21" s="201" t="s">
        <v>607</v>
      </c>
      <c r="D21" s="5"/>
      <c r="E21" s="5" t="s">
        <v>0</v>
      </c>
      <c r="F21" s="3"/>
      <c r="G21" s="5">
        <v>0</v>
      </c>
    </row>
    <row r="22" spans="1:7" s="10" customFormat="1" ht="114.75">
      <c r="A22" s="13">
        <f t="shared" si="0"/>
        <v>6</v>
      </c>
      <c r="B22" s="212" t="s">
        <v>177</v>
      </c>
      <c r="C22" s="213" t="s">
        <v>613</v>
      </c>
      <c r="D22" s="5"/>
      <c r="E22" s="5" t="s">
        <v>0</v>
      </c>
      <c r="F22" s="3"/>
      <c r="G22" s="5">
        <v>0</v>
      </c>
    </row>
    <row r="23" spans="1:7" s="10" customFormat="1" ht="267.75">
      <c r="A23" s="13">
        <f t="shared" si="0"/>
        <v>7</v>
      </c>
      <c r="B23" s="216" t="s">
        <v>614</v>
      </c>
      <c r="C23" s="201" t="s">
        <v>615</v>
      </c>
      <c r="D23" s="5"/>
      <c r="E23" s="5" t="s">
        <v>0</v>
      </c>
      <c r="F23" s="3"/>
      <c r="G23" s="5">
        <v>0</v>
      </c>
    </row>
    <row r="24" spans="1:7" s="10" customFormat="1" ht="216.75">
      <c r="A24" s="13">
        <f t="shared" si="0"/>
        <v>8</v>
      </c>
      <c r="B24" s="2" t="s">
        <v>181</v>
      </c>
      <c r="C24" s="1" t="s">
        <v>182</v>
      </c>
      <c r="D24" s="5"/>
      <c r="E24" s="5" t="s">
        <v>0</v>
      </c>
      <c r="F24" s="3"/>
      <c r="G24" s="5">
        <v>0</v>
      </c>
    </row>
    <row r="25" spans="1:7" s="10" customFormat="1" ht="140.25">
      <c r="A25" s="13">
        <f t="shared" si="0"/>
        <v>9</v>
      </c>
      <c r="B25" s="4" t="s">
        <v>616</v>
      </c>
      <c r="C25" s="186" t="s">
        <v>617</v>
      </c>
      <c r="D25" s="5"/>
      <c r="E25" s="5" t="s">
        <v>0</v>
      </c>
      <c r="F25" s="3"/>
      <c r="G25" s="5">
        <v>0</v>
      </c>
    </row>
    <row r="26" spans="1:7" s="10" customFormat="1" ht="127.5">
      <c r="A26" s="13">
        <f t="shared" si="0"/>
        <v>10</v>
      </c>
      <c r="B26" s="2" t="s">
        <v>305</v>
      </c>
      <c r="C26" s="1" t="s">
        <v>306</v>
      </c>
      <c r="D26" s="5"/>
      <c r="E26" s="5" t="s">
        <v>0</v>
      </c>
      <c r="F26" s="3"/>
      <c r="G26" s="5">
        <v>0</v>
      </c>
    </row>
    <row r="27" spans="1:7" s="10" customFormat="1" ht="153">
      <c r="A27" s="13">
        <f t="shared" si="0"/>
        <v>11</v>
      </c>
      <c r="B27" s="212" t="s">
        <v>386</v>
      </c>
      <c r="C27" s="213" t="s">
        <v>565</v>
      </c>
      <c r="D27" s="5"/>
      <c r="E27" s="5" t="s">
        <v>0</v>
      </c>
      <c r="F27" s="3"/>
      <c r="G27" s="5">
        <v>0</v>
      </c>
    </row>
    <row r="28" spans="1:7" s="10" customFormat="1" ht="102">
      <c r="A28" s="13">
        <f t="shared" si="0"/>
        <v>12</v>
      </c>
      <c r="B28" s="4" t="s">
        <v>195</v>
      </c>
      <c r="C28" s="213" t="s">
        <v>618</v>
      </c>
      <c r="D28" s="5"/>
      <c r="E28" s="5" t="s">
        <v>0</v>
      </c>
      <c r="F28" s="3"/>
      <c r="G28" s="5">
        <v>0</v>
      </c>
    </row>
    <row r="29" spans="1:7" s="10" customFormat="1" ht="76.5">
      <c r="A29" s="13">
        <f t="shared" si="0"/>
        <v>13</v>
      </c>
      <c r="B29" s="2" t="s">
        <v>619</v>
      </c>
      <c r="C29" s="20" t="s">
        <v>620</v>
      </c>
      <c r="D29" s="5"/>
      <c r="E29" s="5" t="s">
        <v>0</v>
      </c>
      <c r="F29" s="3"/>
      <c r="G29" s="5">
        <v>0</v>
      </c>
    </row>
    <row r="30" spans="1:7" s="10" customFormat="1" ht="63.75">
      <c r="A30" s="13">
        <f t="shared" si="0"/>
        <v>14</v>
      </c>
      <c r="B30" s="217" t="s">
        <v>621</v>
      </c>
      <c r="C30" s="218" t="s">
        <v>622</v>
      </c>
      <c r="D30" s="5"/>
      <c r="E30" s="5" t="s">
        <v>0</v>
      </c>
      <c r="F30" s="3"/>
      <c r="G30" s="5">
        <v>0</v>
      </c>
    </row>
    <row r="31" spans="1:7" s="10" customFormat="1" ht="76.5">
      <c r="A31" s="13">
        <f t="shared" si="0"/>
        <v>15</v>
      </c>
      <c r="B31" s="217" t="s">
        <v>623</v>
      </c>
      <c r="C31" s="218" t="s">
        <v>624</v>
      </c>
      <c r="D31" s="5"/>
      <c r="E31" s="5" t="s">
        <v>0</v>
      </c>
      <c r="F31" s="3"/>
      <c r="G31" s="5">
        <v>0</v>
      </c>
    </row>
    <row r="32" spans="1:7" s="10" customFormat="1" ht="89.25">
      <c r="A32" s="13">
        <f t="shared" si="0"/>
        <v>16</v>
      </c>
      <c r="B32" s="212" t="s">
        <v>201</v>
      </c>
      <c r="C32" s="213" t="s">
        <v>202</v>
      </c>
      <c r="D32" s="5"/>
      <c r="E32" s="5" t="s">
        <v>0</v>
      </c>
      <c r="F32" s="3"/>
      <c r="G32" s="5">
        <v>0</v>
      </c>
    </row>
    <row r="33" spans="1:7" s="10" customFormat="1" ht="102">
      <c r="A33" s="13">
        <f t="shared" si="0"/>
        <v>17</v>
      </c>
      <c r="B33" s="2" t="s">
        <v>625</v>
      </c>
      <c r="C33" s="1" t="s">
        <v>626</v>
      </c>
      <c r="D33" s="5"/>
      <c r="E33" s="5" t="s">
        <v>0</v>
      </c>
      <c r="F33" s="3"/>
      <c r="G33" s="5">
        <v>0</v>
      </c>
    </row>
    <row r="34" spans="1:7" s="10" customFormat="1" ht="102">
      <c r="A34" s="13">
        <f t="shared" si="0"/>
        <v>18</v>
      </c>
      <c r="B34" s="212" t="s">
        <v>211</v>
      </c>
      <c r="C34" s="213" t="s">
        <v>212</v>
      </c>
      <c r="D34" s="5"/>
      <c r="E34" s="5" t="s">
        <v>0</v>
      </c>
      <c r="F34" s="3"/>
      <c r="G34" s="5">
        <v>0</v>
      </c>
    </row>
    <row r="35" spans="1:7" s="10" customFormat="1" ht="140.25">
      <c r="A35" s="13">
        <f t="shared" si="0"/>
        <v>19</v>
      </c>
      <c r="B35" s="212" t="s">
        <v>213</v>
      </c>
      <c r="C35" s="213" t="s">
        <v>627</v>
      </c>
      <c r="D35" s="5"/>
      <c r="E35" s="5" t="s">
        <v>0</v>
      </c>
      <c r="F35" s="3"/>
      <c r="G35" s="5">
        <v>0</v>
      </c>
    </row>
    <row r="36" spans="1:7" s="10" customFormat="1" ht="242.25">
      <c r="A36" s="13">
        <f t="shared" si="0"/>
        <v>20</v>
      </c>
      <c r="B36" s="4" t="s">
        <v>628</v>
      </c>
      <c r="C36" s="1" t="s">
        <v>629</v>
      </c>
      <c r="D36" s="5"/>
      <c r="E36" s="5" t="s">
        <v>0</v>
      </c>
      <c r="F36" s="3"/>
      <c r="G36" s="5">
        <v>0</v>
      </c>
    </row>
    <row r="37" spans="1:7" s="10" customFormat="1" ht="165.75">
      <c r="A37" s="13">
        <f t="shared" si="0"/>
        <v>21</v>
      </c>
      <c r="B37" s="216" t="s">
        <v>630</v>
      </c>
      <c r="C37" s="201" t="s">
        <v>631</v>
      </c>
      <c r="D37" s="5"/>
      <c r="E37" s="5" t="s">
        <v>0</v>
      </c>
      <c r="F37" s="3"/>
      <c r="G37" s="5">
        <v>0</v>
      </c>
    </row>
    <row r="38" spans="1:7" s="10" customFormat="1" ht="140.25">
      <c r="A38" s="13">
        <f t="shared" si="0"/>
        <v>22</v>
      </c>
      <c r="B38" s="2" t="s">
        <v>632</v>
      </c>
      <c r="C38" s="1" t="s">
        <v>633</v>
      </c>
      <c r="D38" s="5"/>
      <c r="E38" s="5" t="s">
        <v>0</v>
      </c>
      <c r="F38" s="3"/>
      <c r="G38" s="5">
        <v>0</v>
      </c>
    </row>
    <row r="39" spans="1:7" s="10" customFormat="1" ht="63.75">
      <c r="A39" s="13">
        <f t="shared" si="0"/>
        <v>23</v>
      </c>
      <c r="B39" s="212" t="s">
        <v>476</v>
      </c>
      <c r="C39" s="213" t="s">
        <v>634</v>
      </c>
      <c r="D39" s="5"/>
      <c r="E39" s="5" t="s">
        <v>0</v>
      </c>
      <c r="F39" s="3"/>
      <c r="G39" s="5">
        <v>0</v>
      </c>
    </row>
    <row r="40" spans="1:7" s="10" customFormat="1" ht="89.25">
      <c r="A40" s="13">
        <f t="shared" si="0"/>
        <v>24</v>
      </c>
      <c r="B40" s="212" t="s">
        <v>256</v>
      </c>
      <c r="C40" s="213" t="s">
        <v>257</v>
      </c>
      <c r="D40" s="5"/>
      <c r="E40" s="5" t="s">
        <v>0</v>
      </c>
      <c r="F40" s="3"/>
      <c r="G40" s="5">
        <v>0</v>
      </c>
    </row>
    <row r="41" spans="1:7" s="10" customFormat="1" ht="140.25">
      <c r="A41" s="13">
        <f t="shared" si="0"/>
        <v>25</v>
      </c>
      <c r="B41" s="4" t="s">
        <v>635</v>
      </c>
      <c r="C41" s="213" t="s">
        <v>636</v>
      </c>
      <c r="D41" s="5"/>
      <c r="E41" s="5" t="s">
        <v>0</v>
      </c>
      <c r="F41" s="3"/>
      <c r="G41" s="5">
        <v>0</v>
      </c>
    </row>
    <row r="42" spans="1:7" s="10" customFormat="1" ht="216.75">
      <c r="A42" s="13">
        <f t="shared" si="0"/>
        <v>26</v>
      </c>
      <c r="B42" s="4" t="s">
        <v>637</v>
      </c>
      <c r="C42" s="213" t="s">
        <v>638</v>
      </c>
      <c r="D42" s="5"/>
      <c r="E42" s="5" t="s">
        <v>0</v>
      </c>
      <c r="F42" s="3"/>
      <c r="G42" s="5">
        <v>0</v>
      </c>
    </row>
    <row r="43" spans="1:7" s="10" customFormat="1" ht="51">
      <c r="A43" s="13">
        <f t="shared" si="0"/>
        <v>27</v>
      </c>
      <c r="B43" s="212" t="s">
        <v>639</v>
      </c>
      <c r="C43" s="213" t="s">
        <v>640</v>
      </c>
      <c r="D43" s="5"/>
      <c r="E43" s="5" t="s">
        <v>0</v>
      </c>
      <c r="F43" s="3"/>
      <c r="G43" s="5">
        <v>0</v>
      </c>
    </row>
    <row r="44" spans="1:7" s="10" customFormat="1" ht="140.25">
      <c r="A44" s="13">
        <f t="shared" si="0"/>
        <v>28</v>
      </c>
      <c r="B44" s="219" t="s">
        <v>641</v>
      </c>
      <c r="C44" s="220" t="s">
        <v>642</v>
      </c>
      <c r="D44" s="5"/>
      <c r="E44" s="5" t="s">
        <v>0</v>
      </c>
      <c r="F44" s="3"/>
      <c r="G44" s="5">
        <v>0</v>
      </c>
    </row>
    <row r="45" spans="1:7" s="62" customFormat="1" ht="293.25">
      <c r="A45" s="13">
        <f t="shared" si="0"/>
        <v>29</v>
      </c>
      <c r="B45" s="2" t="s">
        <v>281</v>
      </c>
      <c r="C45" s="1" t="s">
        <v>643</v>
      </c>
      <c r="D45" s="5"/>
      <c r="E45" s="5" t="s">
        <v>0</v>
      </c>
      <c r="F45" s="3"/>
      <c r="G45" s="5">
        <v>0</v>
      </c>
    </row>
    <row r="46" spans="1:7" s="62" customFormat="1" ht="51">
      <c r="A46" s="13">
        <f t="shared" si="0"/>
        <v>30</v>
      </c>
      <c r="B46" s="212" t="s">
        <v>285</v>
      </c>
      <c r="C46" s="213" t="s">
        <v>286</v>
      </c>
      <c r="D46" s="5"/>
      <c r="E46" s="5" t="s">
        <v>0</v>
      </c>
      <c r="F46" s="3"/>
      <c r="G46" s="5">
        <v>0</v>
      </c>
    </row>
    <row r="47" spans="1:7" s="62" customFormat="1" ht="25.5" customHeight="1">
      <c r="A47" s="300" t="s">
        <v>698</v>
      </c>
      <c r="B47" s="301"/>
      <c r="C47" s="301"/>
      <c r="D47" s="302"/>
      <c r="E47" s="296">
        <f>SUM(G17:G46)/30</f>
        <v>0</v>
      </c>
      <c r="F47" s="297"/>
      <c r="G47" s="298"/>
    </row>
    <row r="48" spans="1:7" s="62" customFormat="1" ht="12.75">
      <c r="A48" s="12"/>
      <c r="B48" s="12"/>
      <c r="C48" s="12"/>
      <c r="D48" s="12"/>
      <c r="E48" s="12"/>
      <c r="F48" s="12"/>
      <c r="G48" s="12"/>
    </row>
    <row r="49" spans="1:7" ht="17.25" customHeight="1">
      <c r="A49" s="303" t="s">
        <v>90</v>
      </c>
      <c r="B49" s="303"/>
      <c r="C49" s="303"/>
      <c r="D49" s="303"/>
      <c r="E49" s="303"/>
      <c r="F49" s="303"/>
      <c r="G49" s="303"/>
    </row>
    <row r="50" spans="1:7" s="90" customFormat="1" ht="89.25">
      <c r="A50" s="92" t="s">
        <v>2</v>
      </c>
      <c r="B50" s="355" t="s">
        <v>3</v>
      </c>
      <c r="C50" s="356"/>
      <c r="D50" s="93" t="s">
        <v>4</v>
      </c>
      <c r="E50" s="24" t="s">
        <v>1</v>
      </c>
      <c r="F50" s="91" t="s">
        <v>5</v>
      </c>
      <c r="G50" s="24" t="s">
        <v>6</v>
      </c>
    </row>
    <row r="51" spans="1:7" s="25" customFormat="1" ht="189" customHeight="1">
      <c r="A51" s="8">
        <v>1</v>
      </c>
      <c r="B51" s="412" t="s">
        <v>670</v>
      </c>
      <c r="C51" s="412"/>
      <c r="D51" s="5" t="s">
        <v>162</v>
      </c>
      <c r="E51" s="5" t="s">
        <v>0</v>
      </c>
      <c r="F51" s="11"/>
      <c r="G51" s="11">
        <v>0</v>
      </c>
    </row>
    <row r="52" spans="1:7" s="25" customFormat="1" ht="26.25" customHeight="1">
      <c r="A52" s="21">
        <f>+A51+1</f>
        <v>2</v>
      </c>
      <c r="B52" s="413" t="s">
        <v>671</v>
      </c>
      <c r="C52" s="413"/>
      <c r="D52" s="5" t="s">
        <v>162</v>
      </c>
      <c r="E52" s="5" t="s">
        <v>0</v>
      </c>
      <c r="F52" s="11"/>
      <c r="G52" s="11">
        <v>0</v>
      </c>
    </row>
    <row r="53" spans="1:7" s="25" customFormat="1" ht="26.25" customHeight="1">
      <c r="A53" s="21">
        <f>+A52+1</f>
        <v>3</v>
      </c>
      <c r="B53" s="414" t="s">
        <v>672</v>
      </c>
      <c r="C53" s="415"/>
      <c r="D53" s="5" t="s">
        <v>162</v>
      </c>
      <c r="E53" s="5" t="s">
        <v>0</v>
      </c>
      <c r="F53" s="11"/>
      <c r="G53" s="11">
        <v>0</v>
      </c>
    </row>
    <row r="54" spans="1:7" s="25" customFormat="1" ht="26.25" customHeight="1">
      <c r="A54" s="21">
        <f>+A53+1</f>
        <v>4</v>
      </c>
      <c r="B54" s="416" t="s">
        <v>673</v>
      </c>
      <c r="C54" s="416"/>
      <c r="D54" s="5" t="s">
        <v>162</v>
      </c>
      <c r="E54" s="5" t="s">
        <v>0</v>
      </c>
      <c r="F54" s="11"/>
      <c r="G54" s="11">
        <v>0</v>
      </c>
    </row>
    <row r="55" spans="1:7" s="123" customFormat="1" ht="26.25" customHeight="1">
      <c r="A55" s="21">
        <f aca="true" t="shared" si="1" ref="A55:A60">+A54+1</f>
        <v>5</v>
      </c>
      <c r="B55" s="380" t="s">
        <v>674</v>
      </c>
      <c r="C55" s="381"/>
      <c r="D55" s="5" t="s">
        <v>0</v>
      </c>
      <c r="E55" s="5" t="s">
        <v>0</v>
      </c>
      <c r="F55" s="11"/>
      <c r="G55" s="11">
        <v>0</v>
      </c>
    </row>
    <row r="56" spans="1:7" s="123" customFormat="1" ht="26.25" customHeight="1">
      <c r="A56" s="21">
        <f t="shared" si="1"/>
        <v>6</v>
      </c>
      <c r="B56" s="382" t="s">
        <v>675</v>
      </c>
      <c r="C56" s="382"/>
      <c r="D56" s="5" t="s">
        <v>162</v>
      </c>
      <c r="E56" s="5" t="s">
        <v>0</v>
      </c>
      <c r="F56" s="11"/>
      <c r="G56" s="11">
        <v>0</v>
      </c>
    </row>
    <row r="57" spans="1:7" s="123" customFormat="1" ht="55.5" customHeight="1">
      <c r="A57" s="21">
        <f t="shared" si="1"/>
        <v>7</v>
      </c>
      <c r="B57" s="383" t="s">
        <v>676</v>
      </c>
      <c r="C57" s="384"/>
      <c r="D57" s="5" t="s">
        <v>0</v>
      </c>
      <c r="E57" s="5" t="s">
        <v>0</v>
      </c>
      <c r="F57" s="11"/>
      <c r="G57" s="11">
        <v>0</v>
      </c>
    </row>
    <row r="58" spans="1:7" s="123" customFormat="1" ht="194.25" customHeight="1">
      <c r="A58" s="21">
        <f t="shared" si="1"/>
        <v>8</v>
      </c>
      <c r="B58" s="383" t="s">
        <v>677</v>
      </c>
      <c r="C58" s="384"/>
      <c r="D58" s="5" t="s">
        <v>162</v>
      </c>
      <c r="E58" s="5" t="s">
        <v>0</v>
      </c>
      <c r="F58" s="11"/>
      <c r="G58" s="11">
        <v>0</v>
      </c>
    </row>
    <row r="59" spans="1:7" s="123" customFormat="1" ht="63" customHeight="1">
      <c r="A59" s="21">
        <f t="shared" si="1"/>
        <v>9</v>
      </c>
      <c r="B59" s="385" t="s">
        <v>678</v>
      </c>
      <c r="C59" s="386"/>
      <c r="D59" s="5" t="s">
        <v>162</v>
      </c>
      <c r="E59" s="5" t="s">
        <v>0</v>
      </c>
      <c r="F59" s="11"/>
      <c r="G59" s="11">
        <v>0</v>
      </c>
    </row>
    <row r="60" spans="1:7" s="123" customFormat="1" ht="65.25" customHeight="1">
      <c r="A60" s="21">
        <f t="shared" si="1"/>
        <v>10</v>
      </c>
      <c r="B60" s="387" t="s">
        <v>679</v>
      </c>
      <c r="C60" s="387"/>
      <c r="D60" s="5" t="s">
        <v>162</v>
      </c>
      <c r="E60" s="5" t="s">
        <v>0</v>
      </c>
      <c r="F60" s="11"/>
      <c r="G60" s="11">
        <v>0</v>
      </c>
    </row>
    <row r="61" spans="1:7" s="25" customFormat="1" ht="25.5" customHeight="1">
      <c r="A61" s="300" t="s">
        <v>36</v>
      </c>
      <c r="B61" s="301"/>
      <c r="C61" s="301"/>
      <c r="D61" s="302"/>
      <c r="E61" s="296">
        <f>SUM(G51:G60)/10</f>
        <v>0</v>
      </c>
      <c r="F61" s="297"/>
      <c r="G61" s="298"/>
    </row>
    <row r="62" spans="1:4" s="10" customFormat="1" ht="12.75">
      <c r="A62" s="9"/>
      <c r="B62" s="9"/>
      <c r="C62" s="9"/>
      <c r="D62" s="9"/>
    </row>
    <row r="63" spans="1:7" ht="15.75">
      <c r="A63" s="303" t="s">
        <v>91</v>
      </c>
      <c r="B63" s="303"/>
      <c r="C63" s="303"/>
      <c r="D63" s="303"/>
      <c r="E63" s="303"/>
      <c r="F63" s="303"/>
      <c r="G63" s="303"/>
    </row>
    <row r="64" spans="1:7" s="10" customFormat="1" ht="89.25">
      <c r="A64" s="92" t="s">
        <v>2</v>
      </c>
      <c r="B64" s="95" t="s">
        <v>3</v>
      </c>
      <c r="C64" s="95" t="s">
        <v>106</v>
      </c>
      <c r="D64" s="93" t="s">
        <v>4</v>
      </c>
      <c r="E64" s="24" t="s">
        <v>1</v>
      </c>
      <c r="F64" s="91" t="s">
        <v>7</v>
      </c>
      <c r="G64" s="24" t="s">
        <v>6</v>
      </c>
    </row>
    <row r="65" spans="1:7" s="10" customFormat="1" ht="114.75">
      <c r="A65" s="13">
        <v>1</v>
      </c>
      <c r="B65" s="212" t="s">
        <v>179</v>
      </c>
      <c r="C65" s="213" t="s">
        <v>648</v>
      </c>
      <c r="D65" s="5" t="s">
        <v>0</v>
      </c>
      <c r="E65" s="5" t="s">
        <v>0</v>
      </c>
      <c r="F65" s="3"/>
      <c r="G65" s="5">
        <v>0</v>
      </c>
    </row>
    <row r="66" spans="1:7" s="10" customFormat="1" ht="255">
      <c r="A66" s="13">
        <f>A65+1</f>
        <v>2</v>
      </c>
      <c r="B66" s="212" t="s">
        <v>649</v>
      </c>
      <c r="C66" s="213" t="s">
        <v>650</v>
      </c>
      <c r="D66" s="5" t="s">
        <v>162</v>
      </c>
      <c r="E66" s="5" t="s">
        <v>0</v>
      </c>
      <c r="F66" s="3"/>
      <c r="G66" s="5">
        <v>0</v>
      </c>
    </row>
    <row r="67" spans="1:7" s="10" customFormat="1" ht="89.25">
      <c r="A67" s="13">
        <f aca="true" t="shared" si="2" ref="A67:A78">A66+1</f>
        <v>3</v>
      </c>
      <c r="B67" s="212" t="s">
        <v>199</v>
      </c>
      <c r="C67" s="213" t="s">
        <v>200</v>
      </c>
      <c r="D67" s="5" t="s">
        <v>162</v>
      </c>
      <c r="E67" s="5" t="s">
        <v>0</v>
      </c>
      <c r="F67" s="3"/>
      <c r="G67" s="5">
        <v>0</v>
      </c>
    </row>
    <row r="68" spans="1:7" s="10" customFormat="1" ht="63.75">
      <c r="A68" s="13">
        <f t="shared" si="2"/>
        <v>4</v>
      </c>
      <c r="B68" s="212" t="s">
        <v>309</v>
      </c>
      <c r="C68" s="213" t="s">
        <v>310</v>
      </c>
      <c r="D68" s="5" t="s">
        <v>162</v>
      </c>
      <c r="E68" s="5" t="s">
        <v>0</v>
      </c>
      <c r="F68" s="3"/>
      <c r="G68" s="5">
        <v>0</v>
      </c>
    </row>
    <row r="69" spans="1:7" s="10" customFormat="1" ht="38.25">
      <c r="A69" s="13">
        <f t="shared" si="2"/>
        <v>5</v>
      </c>
      <c r="B69" s="213" t="s">
        <v>651</v>
      </c>
      <c r="C69" s="213" t="s">
        <v>652</v>
      </c>
      <c r="D69" s="5" t="s">
        <v>162</v>
      </c>
      <c r="E69" s="5" t="s">
        <v>0</v>
      </c>
      <c r="F69" s="3"/>
      <c r="G69" s="5">
        <v>0</v>
      </c>
    </row>
    <row r="70" spans="1:7" s="10" customFormat="1" ht="191.25">
      <c r="A70" s="13">
        <f t="shared" si="2"/>
        <v>6</v>
      </c>
      <c r="B70" s="212" t="s">
        <v>653</v>
      </c>
      <c r="C70" s="213" t="s">
        <v>654</v>
      </c>
      <c r="D70" s="5" t="s">
        <v>162</v>
      </c>
      <c r="E70" s="5" t="s">
        <v>0</v>
      </c>
      <c r="F70" s="3"/>
      <c r="G70" s="5">
        <v>0</v>
      </c>
    </row>
    <row r="71" spans="1:7" s="10" customFormat="1" ht="89.25">
      <c r="A71" s="13">
        <f t="shared" si="2"/>
        <v>7</v>
      </c>
      <c r="B71" s="223" t="s">
        <v>655</v>
      </c>
      <c r="C71" s="223" t="s">
        <v>656</v>
      </c>
      <c r="D71" s="5" t="s">
        <v>162</v>
      </c>
      <c r="E71" s="5" t="s">
        <v>0</v>
      </c>
      <c r="F71" s="3"/>
      <c r="G71" s="5">
        <v>0</v>
      </c>
    </row>
    <row r="72" spans="1:7" s="10" customFormat="1" ht="51">
      <c r="A72" s="13">
        <f t="shared" si="2"/>
        <v>8</v>
      </c>
      <c r="B72" s="223" t="s">
        <v>657</v>
      </c>
      <c r="C72" s="224" t="s">
        <v>658</v>
      </c>
      <c r="D72" s="5" t="s">
        <v>162</v>
      </c>
      <c r="E72" s="5" t="s">
        <v>0</v>
      </c>
      <c r="F72" s="3"/>
      <c r="G72" s="5">
        <v>0</v>
      </c>
    </row>
    <row r="73" spans="1:7" s="10" customFormat="1" ht="89.25">
      <c r="A73" s="13">
        <f t="shared" si="2"/>
        <v>9</v>
      </c>
      <c r="B73" s="223" t="s">
        <v>659</v>
      </c>
      <c r="C73" s="224" t="s">
        <v>660</v>
      </c>
      <c r="D73" s="5" t="s">
        <v>162</v>
      </c>
      <c r="E73" s="5" t="s">
        <v>0</v>
      </c>
      <c r="F73" s="3"/>
      <c r="G73" s="5">
        <v>0</v>
      </c>
    </row>
    <row r="74" spans="1:7" s="10" customFormat="1" ht="114.75">
      <c r="A74" s="13">
        <f t="shared" si="2"/>
        <v>10</v>
      </c>
      <c r="B74" s="212" t="s">
        <v>406</v>
      </c>
      <c r="C74" s="213" t="s">
        <v>661</v>
      </c>
      <c r="D74" s="5" t="s">
        <v>162</v>
      </c>
      <c r="E74" s="5" t="s">
        <v>0</v>
      </c>
      <c r="F74" s="3"/>
      <c r="G74" s="5">
        <v>0</v>
      </c>
    </row>
    <row r="75" spans="1:7" s="10" customFormat="1" ht="76.5">
      <c r="A75" s="13">
        <f t="shared" si="2"/>
        <v>11</v>
      </c>
      <c r="B75" s="223" t="s">
        <v>662</v>
      </c>
      <c r="C75" s="224" t="s">
        <v>663</v>
      </c>
      <c r="D75" s="5" t="s">
        <v>162</v>
      </c>
      <c r="E75" s="5" t="s">
        <v>0</v>
      </c>
      <c r="F75" s="3"/>
      <c r="G75" s="5">
        <v>0</v>
      </c>
    </row>
    <row r="76" spans="1:7" s="10" customFormat="1" ht="102">
      <c r="A76" s="13">
        <f t="shared" si="2"/>
        <v>12</v>
      </c>
      <c r="B76" s="212" t="s">
        <v>664</v>
      </c>
      <c r="C76" s="213" t="s">
        <v>665</v>
      </c>
      <c r="D76" s="5" t="s">
        <v>162</v>
      </c>
      <c r="E76" s="5" t="s">
        <v>0</v>
      </c>
      <c r="F76" s="3"/>
      <c r="G76" s="5">
        <v>0</v>
      </c>
    </row>
    <row r="77" spans="1:7" s="10" customFormat="1" ht="140.25">
      <c r="A77" s="13">
        <f t="shared" si="2"/>
        <v>13</v>
      </c>
      <c r="B77" s="212" t="s">
        <v>666</v>
      </c>
      <c r="C77" s="213" t="s">
        <v>667</v>
      </c>
      <c r="D77" s="5" t="s">
        <v>162</v>
      </c>
      <c r="E77" s="5" t="s">
        <v>0</v>
      </c>
      <c r="F77" s="3"/>
      <c r="G77" s="5">
        <v>0</v>
      </c>
    </row>
    <row r="78" spans="1:7" s="10" customFormat="1" ht="76.5">
      <c r="A78" s="13">
        <f t="shared" si="2"/>
        <v>14</v>
      </c>
      <c r="B78" s="212" t="s">
        <v>492</v>
      </c>
      <c r="C78" s="213" t="s">
        <v>668</v>
      </c>
      <c r="D78" s="5" t="s">
        <v>162</v>
      </c>
      <c r="E78" s="5" t="s">
        <v>0</v>
      </c>
      <c r="F78" s="3"/>
      <c r="G78" s="5">
        <v>0</v>
      </c>
    </row>
    <row r="79" spans="1:7" s="25" customFormat="1" ht="25.5" customHeight="1">
      <c r="A79" s="300" t="s">
        <v>669</v>
      </c>
      <c r="B79" s="301"/>
      <c r="C79" s="301"/>
      <c r="D79" s="302"/>
      <c r="E79" s="296">
        <f>SUM(G65:G78)/14</f>
        <v>0</v>
      </c>
      <c r="F79" s="297"/>
      <c r="G79" s="298"/>
    </row>
    <row r="80" spans="1:7" s="25" customFormat="1" ht="12.75">
      <c r="A80" s="12"/>
      <c r="B80" s="12"/>
      <c r="C80" s="12"/>
      <c r="D80" s="12"/>
      <c r="E80" s="12"/>
      <c r="F80" s="12"/>
      <c r="G80" s="12"/>
    </row>
    <row r="81" spans="1:7" ht="15.75">
      <c r="A81" s="303" t="s">
        <v>92</v>
      </c>
      <c r="B81" s="303"/>
      <c r="C81" s="303"/>
      <c r="D81" s="303"/>
      <c r="E81" s="303"/>
      <c r="F81" s="303"/>
      <c r="G81" s="303"/>
    </row>
    <row r="82" spans="1:7" s="28" customFormat="1" ht="64.5" customHeight="1">
      <c r="A82" s="92" t="s">
        <v>2</v>
      </c>
      <c r="B82" s="345" t="s">
        <v>108</v>
      </c>
      <c r="C82" s="345"/>
      <c r="D82" s="93" t="s">
        <v>109</v>
      </c>
      <c r="E82" s="27" t="s">
        <v>72</v>
      </c>
      <c r="F82" s="91" t="s">
        <v>33</v>
      </c>
      <c r="G82" s="29" t="s">
        <v>6</v>
      </c>
    </row>
    <row r="83" spans="1:7" s="28" customFormat="1" ht="111.75" customHeight="1">
      <c r="A83" s="30">
        <v>1</v>
      </c>
      <c r="B83" s="221" t="s">
        <v>644</v>
      </c>
      <c r="C83" s="221" t="s">
        <v>645</v>
      </c>
      <c r="D83" s="95">
        <v>25</v>
      </c>
      <c r="E83" s="13" t="s">
        <v>162</v>
      </c>
      <c r="F83" s="5" t="s">
        <v>689</v>
      </c>
      <c r="G83" s="32">
        <v>0</v>
      </c>
    </row>
    <row r="84" spans="1:7" s="28" customFormat="1" ht="114.75" customHeight="1">
      <c r="A84" s="30">
        <f>+A83+1</f>
        <v>2</v>
      </c>
      <c r="B84" s="221" t="s">
        <v>646</v>
      </c>
      <c r="C84" s="222" t="s">
        <v>647</v>
      </c>
      <c r="D84" s="95">
        <v>25</v>
      </c>
      <c r="E84" s="13" t="s">
        <v>162</v>
      </c>
      <c r="F84" s="5" t="s">
        <v>689</v>
      </c>
      <c r="G84" s="32">
        <v>0</v>
      </c>
    </row>
    <row r="85" spans="1:7" s="28" customFormat="1" ht="22.5" customHeight="1">
      <c r="A85" s="348" t="s">
        <v>445</v>
      </c>
      <c r="B85" s="349"/>
      <c r="C85" s="349"/>
      <c r="D85" s="350"/>
      <c r="E85" s="347">
        <f>SUM(G83:G84)</f>
        <v>0</v>
      </c>
      <c r="F85" s="347"/>
      <c r="G85" s="347"/>
    </row>
    <row r="86" spans="1:4" s="25" customFormat="1" ht="12.75">
      <c r="A86" s="9"/>
      <c r="B86" s="9"/>
      <c r="C86" s="9"/>
      <c r="D86" s="9"/>
    </row>
    <row r="87" spans="1:7" ht="15.75">
      <c r="A87" s="303" t="s">
        <v>93</v>
      </c>
      <c r="B87" s="303"/>
      <c r="C87" s="303"/>
      <c r="D87" s="303"/>
      <c r="E87" s="303"/>
      <c r="F87" s="303"/>
      <c r="G87" s="303"/>
    </row>
    <row r="88" spans="1:7" s="26" customFormat="1" ht="32.25" customHeight="1">
      <c r="A88" s="299" t="s">
        <v>110</v>
      </c>
      <c r="B88" s="299"/>
      <c r="C88" s="299"/>
      <c r="D88" s="299"/>
      <c r="E88" s="326" t="s">
        <v>8</v>
      </c>
      <c r="F88" s="326"/>
      <c r="G88" s="19" t="s">
        <v>9</v>
      </c>
    </row>
    <row r="89" spans="1:4" s="25" customFormat="1" ht="12.75">
      <c r="A89" s="9"/>
      <c r="B89" s="9"/>
      <c r="C89" s="9"/>
      <c r="D89" s="9"/>
    </row>
    <row r="90" spans="1:7" s="12" customFormat="1" ht="30" customHeight="1">
      <c r="A90" s="293" t="s">
        <v>37</v>
      </c>
      <c r="B90" s="294"/>
      <c r="C90" s="294"/>
      <c r="D90" s="295"/>
      <c r="E90" s="293" t="s">
        <v>10</v>
      </c>
      <c r="F90" s="294"/>
      <c r="G90" s="294"/>
    </row>
    <row r="91" spans="1:7" s="175" customFormat="1" ht="12.75" customHeight="1">
      <c r="A91" s="305" t="s">
        <v>74</v>
      </c>
      <c r="B91" s="305"/>
      <c r="C91" s="234" t="s">
        <v>701</v>
      </c>
      <c r="D91" s="231"/>
      <c r="E91" s="401">
        <v>3.352</v>
      </c>
      <c r="F91" s="402"/>
      <c r="G91" s="313" t="s">
        <v>25</v>
      </c>
    </row>
    <row r="92" spans="1:7" s="175" customFormat="1" ht="12.75">
      <c r="A92" s="305"/>
      <c r="B92" s="305"/>
      <c r="C92" s="232" t="s">
        <v>699</v>
      </c>
      <c r="D92" s="233"/>
      <c r="E92" s="403"/>
      <c r="F92" s="404"/>
      <c r="G92" s="314"/>
    </row>
    <row r="93" spans="1:7" s="175" customFormat="1" ht="12.75">
      <c r="A93" s="305"/>
      <c r="B93" s="305"/>
      <c r="C93" s="232" t="s">
        <v>702</v>
      </c>
      <c r="D93" s="233"/>
      <c r="E93" s="403"/>
      <c r="F93" s="404"/>
      <c r="G93" s="314"/>
    </row>
    <row r="94" spans="1:7" s="175" customFormat="1" ht="12.75">
      <c r="A94" s="305"/>
      <c r="B94" s="305"/>
      <c r="C94" s="232" t="s">
        <v>703</v>
      </c>
      <c r="D94" s="233"/>
      <c r="E94" s="403"/>
      <c r="F94" s="404"/>
      <c r="G94" s="314"/>
    </row>
    <row r="95" spans="1:7" s="175" customFormat="1" ht="12.75">
      <c r="A95" s="305"/>
      <c r="B95" s="305"/>
      <c r="C95" s="232" t="s">
        <v>704</v>
      </c>
      <c r="D95" s="233"/>
      <c r="E95" s="403"/>
      <c r="F95" s="404"/>
      <c r="G95" s="314"/>
    </row>
    <row r="96" spans="1:7" s="226" customFormat="1" ht="12.75">
      <c r="A96" s="305"/>
      <c r="B96" s="305"/>
      <c r="C96" s="227" t="s">
        <v>705</v>
      </c>
      <c r="D96" s="228"/>
      <c r="E96" s="403"/>
      <c r="F96" s="404"/>
      <c r="G96" s="314"/>
    </row>
    <row r="97" spans="1:7" s="175" customFormat="1" ht="26.25" customHeight="1">
      <c r="A97" s="305"/>
      <c r="B97" s="305"/>
      <c r="C97" s="407" t="s">
        <v>700</v>
      </c>
      <c r="D97" s="408"/>
      <c r="E97" s="405"/>
      <c r="F97" s="406"/>
      <c r="G97" s="315"/>
    </row>
    <row r="98" spans="1:6" s="25" customFormat="1" ht="12.75" customHeight="1">
      <c r="A98" s="9"/>
      <c r="B98" s="9"/>
      <c r="C98" s="9"/>
      <c r="D98" s="9"/>
      <c r="E98" s="226"/>
      <c r="F98" s="226"/>
    </row>
    <row r="99" spans="1:7" s="12" customFormat="1" ht="30" customHeight="1">
      <c r="A99" s="326" t="s">
        <v>14</v>
      </c>
      <c r="B99" s="326"/>
      <c r="C99" s="326"/>
      <c r="D99" s="326"/>
      <c r="E99" s="326"/>
      <c r="F99" s="326"/>
      <c r="G99" s="326"/>
    </row>
    <row r="100" spans="1:7" s="25" customFormat="1" ht="20.25" customHeight="1">
      <c r="A100" s="409" t="s">
        <v>74</v>
      </c>
      <c r="B100" s="410"/>
      <c r="C100" s="410"/>
      <c r="D100" s="411"/>
      <c r="E100" s="290">
        <v>150000000</v>
      </c>
      <c r="F100" s="290"/>
      <c r="G100" s="314"/>
    </row>
    <row r="101" spans="1:7" s="175" customFormat="1" ht="12.75">
      <c r="A101" s="388" t="s">
        <v>38</v>
      </c>
      <c r="B101" s="389"/>
      <c r="C101" s="389"/>
      <c r="D101" s="390"/>
      <c r="E101" s="397"/>
      <c r="F101" s="398"/>
      <c r="G101" s="314"/>
    </row>
    <row r="102" spans="1:7" s="175" customFormat="1" ht="12.75">
      <c r="A102" s="391"/>
      <c r="B102" s="392"/>
      <c r="C102" s="392"/>
      <c r="D102" s="393"/>
      <c r="E102" s="397"/>
      <c r="F102" s="398"/>
      <c r="G102" s="314"/>
    </row>
    <row r="103" spans="1:7" s="175" customFormat="1" ht="12.75">
      <c r="A103" s="391"/>
      <c r="B103" s="392"/>
      <c r="C103" s="392"/>
      <c r="D103" s="393"/>
      <c r="E103" s="397"/>
      <c r="F103" s="398"/>
      <c r="G103" s="314"/>
    </row>
    <row r="104" spans="1:7" s="175" customFormat="1" ht="12.75">
      <c r="A104" s="391"/>
      <c r="B104" s="392"/>
      <c r="C104" s="392"/>
      <c r="D104" s="393"/>
      <c r="E104" s="397"/>
      <c r="F104" s="398"/>
      <c r="G104" s="314"/>
    </row>
    <row r="105" spans="1:7" s="175" customFormat="1" ht="26.25" customHeight="1">
      <c r="A105" s="394"/>
      <c r="B105" s="395"/>
      <c r="C105" s="395"/>
      <c r="D105" s="396"/>
      <c r="E105" s="399"/>
      <c r="F105" s="400"/>
      <c r="G105" s="314"/>
    </row>
    <row r="106" spans="1:7" s="25" customFormat="1" ht="22.5" customHeight="1">
      <c r="A106" s="311" t="s">
        <v>71</v>
      </c>
      <c r="B106" s="311"/>
      <c r="C106" s="311"/>
      <c r="D106" s="311"/>
      <c r="E106" s="312">
        <f>SUM(E100:F100)</f>
        <v>150000000</v>
      </c>
      <c r="F106" s="312"/>
      <c r="G106" s="315"/>
    </row>
    <row r="107" spans="1:4" s="25" customFormat="1" ht="12.75">
      <c r="A107" s="9"/>
      <c r="B107" s="9"/>
      <c r="C107" s="9"/>
      <c r="D107" s="9"/>
    </row>
    <row r="108" spans="1:7" s="12" customFormat="1" ht="30" customHeight="1">
      <c r="A108" s="326" t="s">
        <v>16</v>
      </c>
      <c r="B108" s="326"/>
      <c r="C108" s="326"/>
      <c r="D108" s="326"/>
      <c r="E108" s="326"/>
      <c r="F108" s="326"/>
      <c r="G108" s="326"/>
    </row>
    <row r="109" spans="1:7" s="25" customFormat="1" ht="20.25" customHeight="1">
      <c r="A109" s="334" t="s">
        <v>70</v>
      </c>
      <c r="B109" s="335"/>
      <c r="C109" s="335"/>
      <c r="D109" s="336"/>
      <c r="E109" s="337">
        <v>310</v>
      </c>
      <c r="F109" s="337"/>
      <c r="G109" s="96"/>
    </row>
    <row r="110" spans="1:4" s="25" customFormat="1" ht="12.75">
      <c r="A110" s="9"/>
      <c r="B110" s="9"/>
      <c r="C110" s="9"/>
      <c r="D110" s="9"/>
    </row>
    <row r="111" spans="1:7" s="12" customFormat="1" ht="30" customHeight="1">
      <c r="A111" s="326" t="s">
        <v>17</v>
      </c>
      <c r="B111" s="326"/>
      <c r="C111" s="326"/>
      <c r="D111" s="326"/>
      <c r="E111" s="326"/>
      <c r="F111" s="326"/>
      <c r="G111" s="326"/>
    </row>
    <row r="112" spans="1:7" s="25" customFormat="1" ht="18" customHeight="1">
      <c r="A112" s="316" t="s">
        <v>26</v>
      </c>
      <c r="B112" s="316"/>
      <c r="C112" s="316"/>
      <c r="D112" s="316"/>
      <c r="E112" s="290">
        <f>+((E106*E91/100)/365)*E109</f>
        <v>4270356.164383561</v>
      </c>
      <c r="F112" s="290"/>
      <c r="G112" s="305"/>
    </row>
    <row r="113" spans="1:7" s="25" customFormat="1" ht="18" customHeight="1">
      <c r="A113" s="316" t="s">
        <v>18</v>
      </c>
      <c r="B113" s="316"/>
      <c r="C113" s="316"/>
      <c r="D113" s="316"/>
      <c r="E113" s="290">
        <f>+E112*16%</f>
        <v>683256.9863013698</v>
      </c>
      <c r="F113" s="290"/>
      <c r="G113" s="305"/>
    </row>
    <row r="114" spans="1:7" s="25" customFormat="1" ht="20.25" customHeight="1">
      <c r="A114" s="327" t="s">
        <v>17</v>
      </c>
      <c r="B114" s="328"/>
      <c r="C114" s="328"/>
      <c r="D114" s="329"/>
      <c r="E114" s="312">
        <f>SUM(E112:F113)</f>
        <v>4953613.150684931</v>
      </c>
      <c r="F114" s="312"/>
      <c r="G114" s="305"/>
    </row>
    <row r="115" spans="1:4" s="25" customFormat="1" ht="12.75">
      <c r="A115" s="9"/>
      <c r="B115" s="9"/>
      <c r="C115" s="9"/>
      <c r="D115" s="9"/>
    </row>
    <row r="116" spans="1:7" s="12" customFormat="1" ht="30" customHeight="1">
      <c r="A116" s="326" t="s">
        <v>19</v>
      </c>
      <c r="B116" s="326"/>
      <c r="C116" s="326"/>
      <c r="D116" s="326"/>
      <c r="E116" s="326"/>
      <c r="F116" s="326"/>
      <c r="G116" s="326"/>
    </row>
    <row r="117" spans="1:7" s="25" customFormat="1" ht="19.5" customHeight="1">
      <c r="A117" s="317" t="s">
        <v>76</v>
      </c>
      <c r="B117" s="321"/>
      <c r="C117" s="321"/>
      <c r="D117" s="322"/>
      <c r="E117" s="365" t="s">
        <v>151</v>
      </c>
      <c r="F117" s="366"/>
      <c r="G117" s="34">
        <v>0</v>
      </c>
    </row>
    <row r="118" spans="1:7" s="25" customFormat="1" ht="37.5" customHeight="1">
      <c r="A118" s="293" t="s">
        <v>149</v>
      </c>
      <c r="B118" s="328"/>
      <c r="C118" s="328"/>
      <c r="D118" s="329"/>
      <c r="E118" s="331">
        <f>SUM(G117:G117)/3</f>
        <v>0</v>
      </c>
      <c r="F118" s="332"/>
      <c r="G118" s="333"/>
    </row>
    <row r="119" spans="1:4" s="25" customFormat="1" ht="12.75">
      <c r="A119" s="9"/>
      <c r="B119" s="9"/>
      <c r="C119" s="9"/>
      <c r="D119" s="9"/>
    </row>
    <row r="120" spans="1:7" ht="15.75">
      <c r="A120" s="303" t="s">
        <v>94</v>
      </c>
      <c r="B120" s="303"/>
      <c r="C120" s="303"/>
      <c r="D120" s="303"/>
      <c r="E120" s="303"/>
      <c r="F120" s="303"/>
      <c r="G120" s="303"/>
    </row>
    <row r="121" spans="1:7" s="25" customFormat="1" ht="24" customHeight="1">
      <c r="A121" s="317" t="s">
        <v>69</v>
      </c>
      <c r="B121" s="321"/>
      <c r="C121" s="321"/>
      <c r="D121" s="322"/>
      <c r="E121" s="330"/>
      <c r="F121" s="330"/>
      <c r="G121" s="96">
        <v>40</v>
      </c>
    </row>
    <row r="122" spans="1:4" s="25" customFormat="1" ht="12.75">
      <c r="A122" s="9"/>
      <c r="B122" s="9"/>
      <c r="C122" s="9"/>
      <c r="D122" s="9"/>
    </row>
    <row r="123" spans="1:4" s="25" customFormat="1" ht="12.75">
      <c r="A123" s="9"/>
      <c r="B123" s="9"/>
      <c r="C123" s="9"/>
      <c r="D123" s="9"/>
    </row>
    <row r="124" spans="1:4" s="25" customFormat="1" ht="12.75">
      <c r="A124" s="9"/>
      <c r="B124" s="9"/>
      <c r="C124" s="9"/>
      <c r="D124" s="9"/>
    </row>
    <row r="125" spans="1:4" s="25" customFormat="1" ht="12.75">
      <c r="A125" s="9"/>
      <c r="B125" s="9"/>
      <c r="C125" s="9"/>
      <c r="D125" s="9"/>
    </row>
    <row r="126" spans="1:4" s="25" customFormat="1" ht="12.75">
      <c r="A126" s="9"/>
      <c r="B126" s="9"/>
      <c r="C126" s="9"/>
      <c r="D126" s="9"/>
    </row>
    <row r="127" spans="1:4" s="25" customFormat="1" ht="12.75">
      <c r="A127" s="9"/>
      <c r="B127" s="9"/>
      <c r="C127" s="9"/>
      <c r="D127" s="9"/>
    </row>
    <row r="128" spans="1:4" s="25" customFormat="1" ht="12.75">
      <c r="A128" s="9"/>
      <c r="B128" s="9"/>
      <c r="C128" s="9"/>
      <c r="D128" s="9"/>
    </row>
    <row r="129" spans="1:4" s="25" customFormat="1" ht="12.75">
      <c r="A129" s="9"/>
      <c r="B129" s="9"/>
      <c r="C129" s="9"/>
      <c r="D129" s="9"/>
    </row>
    <row r="130" spans="1:4" s="25" customFormat="1" ht="12.75">
      <c r="A130" s="9"/>
      <c r="B130" s="9"/>
      <c r="C130" s="9"/>
      <c r="D130" s="9"/>
    </row>
    <row r="131" spans="1:4" s="25" customFormat="1" ht="12.75">
      <c r="A131" s="9"/>
      <c r="B131" s="9"/>
      <c r="C131" s="9"/>
      <c r="D131" s="9"/>
    </row>
    <row r="132" spans="1:4" s="25" customFormat="1" ht="12.75">
      <c r="A132" s="9"/>
      <c r="B132" s="9"/>
      <c r="C132" s="9"/>
      <c r="D132" s="9"/>
    </row>
    <row r="133" spans="1:4" s="25" customFormat="1" ht="12.75">
      <c r="A133" s="9"/>
      <c r="B133" s="9"/>
      <c r="C133" s="9"/>
      <c r="D133" s="9"/>
    </row>
    <row r="134" spans="1:4" s="25" customFormat="1" ht="12.75">
      <c r="A134" s="9"/>
      <c r="B134" s="9"/>
      <c r="C134" s="9"/>
      <c r="D134" s="9"/>
    </row>
    <row r="135" spans="1:4" s="25" customFormat="1" ht="12.75">
      <c r="A135" s="9"/>
      <c r="B135" s="9"/>
      <c r="C135" s="9"/>
      <c r="D135" s="9"/>
    </row>
    <row r="136" spans="1:4" s="25" customFormat="1" ht="12.75">
      <c r="A136" s="9"/>
      <c r="B136" s="9"/>
      <c r="C136" s="9"/>
      <c r="D136" s="9"/>
    </row>
    <row r="137" spans="1:4" s="25" customFormat="1" ht="12.75">
      <c r="A137" s="9"/>
      <c r="B137" s="9"/>
      <c r="C137" s="9"/>
      <c r="D137" s="9"/>
    </row>
    <row r="138" spans="1:7" s="25" customFormat="1" ht="12.75">
      <c r="A138" s="9"/>
      <c r="B138" s="9"/>
      <c r="C138" s="9"/>
      <c r="D138" s="9"/>
      <c r="E138" s="7"/>
      <c r="F138" s="7"/>
      <c r="G138" s="7"/>
    </row>
  </sheetData>
  <sheetProtection/>
  <mergeCells count="77">
    <mergeCell ref="E13:G13"/>
    <mergeCell ref="B8:C8"/>
    <mergeCell ref="E79:G79"/>
    <mergeCell ref="B53:C53"/>
    <mergeCell ref="B54:C54"/>
    <mergeCell ref="A1:G1"/>
    <mergeCell ref="A2:G2"/>
    <mergeCell ref="A3:G3"/>
    <mergeCell ref="A49:G49"/>
    <mergeCell ref="B50:C50"/>
    <mergeCell ref="A7:G7"/>
    <mergeCell ref="A13:D13"/>
    <mergeCell ref="A81:G81"/>
    <mergeCell ref="B82:C82"/>
    <mergeCell ref="A63:G63"/>
    <mergeCell ref="A85:D85"/>
    <mergeCell ref="E85:G85"/>
    <mergeCell ref="B51:C51"/>
    <mergeCell ref="B52:C52"/>
    <mergeCell ref="A61:D61"/>
    <mergeCell ref="E61:G61"/>
    <mergeCell ref="A79:D79"/>
    <mergeCell ref="A111:G111"/>
    <mergeCell ref="A112:D112"/>
    <mergeCell ref="A87:G87"/>
    <mergeCell ref="A88:D88"/>
    <mergeCell ref="E88:F88"/>
    <mergeCell ref="E90:G90"/>
    <mergeCell ref="A90:D90"/>
    <mergeCell ref="A99:G99"/>
    <mergeCell ref="A100:D100"/>
    <mergeCell ref="E100:F100"/>
    <mergeCell ref="G100:G106"/>
    <mergeCell ref="A106:D106"/>
    <mergeCell ref="E106:F106"/>
    <mergeCell ref="A120:G120"/>
    <mergeCell ref="E109:F109"/>
    <mergeCell ref="E112:F112"/>
    <mergeCell ref="A121:D121"/>
    <mergeCell ref="E121:F121"/>
    <mergeCell ref="E114:F114"/>
    <mergeCell ref="A116:G116"/>
    <mergeCell ref="A118:D118"/>
    <mergeCell ref="E118:G118"/>
    <mergeCell ref="G112:G114"/>
    <mergeCell ref="A12:D12"/>
    <mergeCell ref="E12:G12"/>
    <mergeCell ref="A117:D117"/>
    <mergeCell ref="E117:F117"/>
    <mergeCell ref="A114:D114"/>
    <mergeCell ref="A113:D113"/>
    <mergeCell ref="A15:G15"/>
    <mergeCell ref="E113:F113"/>
    <mergeCell ref="A108:G108"/>
    <mergeCell ref="A109:D109"/>
    <mergeCell ref="A91:B97"/>
    <mergeCell ref="E91:F97"/>
    <mergeCell ref="G91:G97"/>
    <mergeCell ref="C97:D97"/>
    <mergeCell ref="B9:C9"/>
    <mergeCell ref="E5:G5"/>
    <mergeCell ref="A47:D47"/>
    <mergeCell ref="E47:G47"/>
    <mergeCell ref="B10:C10"/>
    <mergeCell ref="B11:C11"/>
    <mergeCell ref="A101:D105"/>
    <mergeCell ref="E101:F101"/>
    <mergeCell ref="E102:F102"/>
    <mergeCell ref="E103:F103"/>
    <mergeCell ref="E104:F104"/>
    <mergeCell ref="E105:F105"/>
    <mergeCell ref="B55:C55"/>
    <mergeCell ref="B56:C56"/>
    <mergeCell ref="B57:C57"/>
    <mergeCell ref="B58:C58"/>
    <mergeCell ref="B59:C59"/>
    <mergeCell ref="B60:C60"/>
  </mergeCells>
  <printOptions horizontalCentered="1"/>
  <pageMargins left="0" right="0" top="0.7874015748031497" bottom="0.7874015748031497" header="0" footer="0"/>
  <pageSetup horizontalDpi="600" verticalDpi="600" orientation="landscape" scale="75" r:id="rId2"/>
  <headerFooter alignWithMargins="0">
    <oddFooter>&amp;C&amp;A&amp;RPágina &amp;P</oddFooter>
  </headerFooter>
  <drawing r:id="rId1"/>
</worksheet>
</file>

<file path=xl/worksheets/sheet8.xml><?xml version="1.0" encoding="utf-8"?>
<worksheet xmlns="http://schemas.openxmlformats.org/spreadsheetml/2006/main" xmlns:r="http://schemas.openxmlformats.org/officeDocument/2006/relationships">
  <dimension ref="A1:J700"/>
  <sheetViews>
    <sheetView zoomScalePageLayoutView="0" workbookViewId="0" topLeftCell="A4">
      <selection activeCell="J9" sqref="J9"/>
    </sheetView>
  </sheetViews>
  <sheetFormatPr defaultColWidth="11.421875" defaultRowHeight="12.75"/>
  <cols>
    <col min="1" max="1" width="4.57421875" style="37" customWidth="1"/>
    <col min="2" max="2" width="18.140625" style="38" customWidth="1"/>
    <col min="3" max="3" width="22.421875" style="38" customWidth="1"/>
    <col min="4" max="4" width="6.7109375" style="38" customWidth="1"/>
    <col min="5" max="7" width="6.7109375" style="49" customWidth="1"/>
    <col min="8" max="8" width="6.28125" style="38" customWidth="1"/>
    <col min="9" max="9" width="6.7109375" style="48" customWidth="1"/>
    <col min="10" max="10" width="31.28125" style="49" customWidth="1"/>
    <col min="11" max="16384" width="11.421875" style="38" customWidth="1"/>
  </cols>
  <sheetData>
    <row r="1" spans="1:10" s="36" customFormat="1" ht="15.75">
      <c r="A1" s="434" t="str">
        <f>+'3.TRDM '!A1:G1</f>
        <v>UNIDAD ADMINISTRATIVA ESPECIAL
DIRECCIÓN NACIONAL DE DERECHO DE AUTOR</v>
      </c>
      <c r="B1" s="434"/>
      <c r="C1" s="434"/>
      <c r="D1" s="434"/>
      <c r="E1" s="434"/>
      <c r="F1" s="434"/>
      <c r="G1" s="434"/>
      <c r="H1" s="434"/>
      <c r="I1" s="434"/>
      <c r="J1" s="434"/>
    </row>
    <row r="2" spans="1:10" s="37" customFormat="1" ht="32.25" customHeight="1">
      <c r="A2" s="434" t="str">
        <f>+'3.TRDM '!A2:G2</f>
        <v>INFORME DE EVALUACIÓN TECNICA Y ECONOMICA  - PROCESO DE CONTRATACIÓN SELECCIÓN ABREVIADA DE MENOR CUANTÍA No. DNDA 029-2015</v>
      </c>
      <c r="B2" s="434"/>
      <c r="C2" s="434"/>
      <c r="D2" s="434"/>
      <c r="E2" s="434"/>
      <c r="F2" s="434"/>
      <c r="G2" s="434"/>
      <c r="H2" s="434"/>
      <c r="I2" s="434"/>
      <c r="J2" s="434"/>
    </row>
    <row r="3" spans="1:10" ht="12.75">
      <c r="A3" s="435" t="s">
        <v>683</v>
      </c>
      <c r="B3" s="435"/>
      <c r="C3" s="435"/>
      <c r="D3" s="435"/>
      <c r="E3" s="435"/>
      <c r="F3" s="435"/>
      <c r="G3" s="435"/>
      <c r="H3" s="435"/>
      <c r="I3" s="435"/>
      <c r="J3" s="435"/>
    </row>
    <row r="4" spans="1:10" ht="13.5" thickBot="1">
      <c r="A4" s="89"/>
      <c r="B4" s="89"/>
      <c r="C4" s="89"/>
      <c r="D4" s="89"/>
      <c r="E4" s="89"/>
      <c r="F4" s="89"/>
      <c r="G4" s="89"/>
      <c r="H4" s="89"/>
      <c r="I4" s="89"/>
      <c r="J4" s="89"/>
    </row>
    <row r="5" spans="1:10" ht="39.75" customHeight="1">
      <c r="A5" s="436" t="s">
        <v>42</v>
      </c>
      <c r="B5" s="438" t="s">
        <v>43</v>
      </c>
      <c r="C5" s="439"/>
      <c r="D5" s="425" t="str">
        <f>+'3.TRDM '!E5</f>
        <v>PROPONENTE No 1
LA PREVISORA S.A. COMPAÑÍA DE SEGUROS</v>
      </c>
      <c r="E5" s="426"/>
      <c r="F5" s="426"/>
      <c r="G5" s="426"/>
      <c r="H5" s="426"/>
      <c r="I5" s="426"/>
      <c r="J5" s="427"/>
    </row>
    <row r="6" spans="1:10" ht="81.75" customHeight="1" thickBot="1">
      <c r="A6" s="437"/>
      <c r="B6" s="440"/>
      <c r="C6" s="441"/>
      <c r="D6" s="118" t="s">
        <v>44</v>
      </c>
      <c r="E6" s="119" t="s">
        <v>45</v>
      </c>
      <c r="F6" s="120" t="s">
        <v>77</v>
      </c>
      <c r="G6" s="119" t="s">
        <v>78</v>
      </c>
      <c r="H6" s="120" t="s">
        <v>46</v>
      </c>
      <c r="I6" s="119" t="s">
        <v>47</v>
      </c>
      <c r="J6" s="121" t="s">
        <v>48</v>
      </c>
    </row>
    <row r="7" spans="1:10" s="41" customFormat="1" ht="21" customHeight="1">
      <c r="A7" s="422">
        <v>1</v>
      </c>
      <c r="B7" s="428" t="s">
        <v>49</v>
      </c>
      <c r="C7" s="429"/>
      <c r="D7" s="114"/>
      <c r="E7" s="115">
        <f>SUM(E8:E11)/4</f>
        <v>30</v>
      </c>
      <c r="F7" s="115"/>
      <c r="G7" s="115">
        <f>SUM(G8:G11)/4</f>
        <v>10</v>
      </c>
      <c r="H7" s="116"/>
      <c r="I7" s="115">
        <f>SUM(I8:I11)/4</f>
        <v>10</v>
      </c>
      <c r="J7" s="117">
        <f>+E7+G7+I7</f>
        <v>50</v>
      </c>
    </row>
    <row r="8" spans="1:10" s="41" customFormat="1" ht="21" customHeight="1">
      <c r="A8" s="422"/>
      <c r="B8" s="423" t="s">
        <v>50</v>
      </c>
      <c r="C8" s="424"/>
      <c r="D8" s="98">
        <v>6</v>
      </c>
      <c r="E8" s="40">
        <v>30</v>
      </c>
      <c r="F8" s="42">
        <v>3</v>
      </c>
      <c r="G8" s="40">
        <v>10</v>
      </c>
      <c r="H8" s="42">
        <v>3</v>
      </c>
      <c r="I8" s="40">
        <v>10</v>
      </c>
      <c r="J8" s="97">
        <f aca="true" t="shared" si="0" ref="J8:J14">+I8+G8+E8</f>
        <v>50</v>
      </c>
    </row>
    <row r="9" spans="1:10" s="41" customFormat="1" ht="21" customHeight="1">
      <c r="A9" s="422"/>
      <c r="B9" s="423" t="s">
        <v>79</v>
      </c>
      <c r="C9" s="424"/>
      <c r="D9" s="98">
        <v>5</v>
      </c>
      <c r="E9" s="40">
        <v>30</v>
      </c>
      <c r="F9" s="42">
        <v>3</v>
      </c>
      <c r="G9" s="40">
        <v>10</v>
      </c>
      <c r="H9" s="42">
        <v>3</v>
      </c>
      <c r="I9" s="40">
        <v>10</v>
      </c>
      <c r="J9" s="97">
        <f t="shared" si="0"/>
        <v>50</v>
      </c>
    </row>
    <row r="10" spans="1:10" s="41" customFormat="1" ht="21" customHeight="1">
      <c r="A10" s="422"/>
      <c r="B10" s="423" t="s">
        <v>80</v>
      </c>
      <c r="C10" s="424"/>
      <c r="D10" s="98">
        <v>6</v>
      </c>
      <c r="E10" s="40">
        <v>30</v>
      </c>
      <c r="F10" s="42">
        <v>3</v>
      </c>
      <c r="G10" s="40">
        <v>10</v>
      </c>
      <c r="H10" s="42">
        <v>3</v>
      </c>
      <c r="I10" s="40">
        <v>10</v>
      </c>
      <c r="J10" s="97">
        <f t="shared" si="0"/>
        <v>50</v>
      </c>
    </row>
    <row r="11" spans="1:10" s="41" customFormat="1" ht="21" customHeight="1">
      <c r="A11" s="422"/>
      <c r="B11" s="423" t="s">
        <v>51</v>
      </c>
      <c r="C11" s="424"/>
      <c r="D11" s="98">
        <v>4</v>
      </c>
      <c r="E11" s="40">
        <v>30</v>
      </c>
      <c r="F11" s="42">
        <v>3</v>
      </c>
      <c r="G11" s="40">
        <v>10</v>
      </c>
      <c r="H11" s="42">
        <v>3</v>
      </c>
      <c r="I11" s="40">
        <v>10</v>
      </c>
      <c r="J11" s="97">
        <f t="shared" si="0"/>
        <v>50</v>
      </c>
    </row>
    <row r="12" spans="1:10" s="45" customFormat="1" ht="21" customHeight="1">
      <c r="A12" s="422"/>
      <c r="B12" s="420" t="s">
        <v>81</v>
      </c>
      <c r="C12" s="421"/>
      <c r="D12" s="99">
        <v>8</v>
      </c>
      <c r="E12" s="39">
        <v>30</v>
      </c>
      <c r="F12" s="44">
        <v>3</v>
      </c>
      <c r="G12" s="39">
        <v>10</v>
      </c>
      <c r="H12" s="43">
        <v>3</v>
      </c>
      <c r="I12" s="39">
        <v>10</v>
      </c>
      <c r="J12" s="100">
        <f t="shared" si="0"/>
        <v>50</v>
      </c>
    </row>
    <row r="13" spans="1:10" s="45" customFormat="1" ht="21" customHeight="1">
      <c r="A13" s="422"/>
      <c r="B13" s="430" t="s">
        <v>52</v>
      </c>
      <c r="C13" s="431"/>
      <c r="D13" s="99">
        <v>4</v>
      </c>
      <c r="E13" s="39">
        <v>30</v>
      </c>
      <c r="F13" s="44">
        <v>3</v>
      </c>
      <c r="G13" s="39">
        <v>10</v>
      </c>
      <c r="H13" s="43">
        <v>3</v>
      </c>
      <c r="I13" s="39">
        <v>10</v>
      </c>
      <c r="J13" s="100">
        <f t="shared" si="0"/>
        <v>50</v>
      </c>
    </row>
    <row r="14" spans="1:10" s="45" customFormat="1" ht="21" customHeight="1">
      <c r="A14" s="422"/>
      <c r="B14" s="430" t="s">
        <v>41</v>
      </c>
      <c r="C14" s="431"/>
      <c r="D14" s="99">
        <v>4</v>
      </c>
      <c r="E14" s="39">
        <v>30</v>
      </c>
      <c r="F14" s="44">
        <v>3</v>
      </c>
      <c r="G14" s="39">
        <v>10</v>
      </c>
      <c r="H14" s="43">
        <v>3</v>
      </c>
      <c r="I14" s="39">
        <v>10</v>
      </c>
      <c r="J14" s="100">
        <f t="shared" si="0"/>
        <v>50</v>
      </c>
    </row>
    <row r="15" spans="1:10" s="45" customFormat="1" ht="21" customHeight="1">
      <c r="A15" s="422"/>
      <c r="B15" s="432" t="s">
        <v>82</v>
      </c>
      <c r="C15" s="433"/>
      <c r="D15" s="99">
        <v>7</v>
      </c>
      <c r="E15" s="39">
        <v>30</v>
      </c>
      <c r="F15" s="44">
        <v>3</v>
      </c>
      <c r="G15" s="39">
        <v>10</v>
      </c>
      <c r="H15" s="43">
        <v>3</v>
      </c>
      <c r="I15" s="39">
        <v>10</v>
      </c>
      <c r="J15" s="100">
        <f>+I15+G15+E15</f>
        <v>50</v>
      </c>
    </row>
    <row r="16" spans="1:10" ht="12.75">
      <c r="A16" s="46"/>
      <c r="B16" s="47"/>
      <c r="C16" s="47"/>
      <c r="D16" s="47"/>
      <c r="E16" s="48"/>
      <c r="F16" s="48"/>
      <c r="G16" s="48"/>
      <c r="H16" s="47"/>
      <c r="J16" s="48"/>
    </row>
    <row r="17" spans="1:10" ht="12.75">
      <c r="A17" s="46"/>
      <c r="B17" s="47"/>
      <c r="C17" s="47"/>
      <c r="D17" s="47"/>
      <c r="E17" s="48"/>
      <c r="F17" s="48"/>
      <c r="G17" s="48"/>
      <c r="H17" s="47"/>
      <c r="J17" s="48"/>
    </row>
    <row r="18" spans="1:10" ht="12.75">
      <c r="A18" s="46"/>
      <c r="B18" s="47"/>
      <c r="C18" s="47"/>
      <c r="D18" s="47"/>
      <c r="E18" s="48"/>
      <c r="F18" s="48"/>
      <c r="G18" s="48"/>
      <c r="H18" s="47"/>
      <c r="J18" s="48"/>
    </row>
    <row r="19" spans="1:10" ht="12.75">
      <c r="A19" s="46"/>
      <c r="B19" s="47"/>
      <c r="C19" s="47"/>
      <c r="D19" s="47"/>
      <c r="E19" s="48"/>
      <c r="F19" s="48"/>
      <c r="G19" s="48"/>
      <c r="H19" s="47"/>
      <c r="J19" s="48"/>
    </row>
    <row r="20" spans="1:10" ht="12.75">
      <c r="A20" s="46"/>
      <c r="B20" s="47"/>
      <c r="C20" s="47"/>
      <c r="D20" s="47"/>
      <c r="E20" s="48"/>
      <c r="F20" s="48"/>
      <c r="G20" s="48"/>
      <c r="H20" s="47"/>
      <c r="J20" s="48"/>
    </row>
    <row r="21" spans="1:10" ht="12.75">
      <c r="A21" s="46"/>
      <c r="B21" s="47"/>
      <c r="C21" s="47"/>
      <c r="D21" s="47"/>
      <c r="E21" s="48"/>
      <c r="F21" s="48"/>
      <c r="G21" s="48"/>
      <c r="H21" s="47"/>
      <c r="J21" s="48"/>
    </row>
    <row r="22" spans="1:10" ht="12.75">
      <c r="A22" s="46"/>
      <c r="B22" s="47"/>
      <c r="C22" s="47"/>
      <c r="D22" s="47"/>
      <c r="E22" s="48"/>
      <c r="F22" s="48"/>
      <c r="G22" s="48"/>
      <c r="H22" s="47"/>
      <c r="J22" s="48"/>
    </row>
    <row r="23" spans="1:10" ht="12.75">
      <c r="A23" s="46"/>
      <c r="B23" s="47"/>
      <c r="C23" s="47"/>
      <c r="D23" s="47"/>
      <c r="E23" s="48"/>
      <c r="F23" s="48"/>
      <c r="G23" s="48"/>
      <c r="H23" s="47"/>
      <c r="J23" s="48"/>
    </row>
    <row r="24" spans="1:10" ht="12.75">
      <c r="A24" s="46"/>
      <c r="B24" s="47"/>
      <c r="C24" s="47"/>
      <c r="D24" s="47"/>
      <c r="E24" s="48"/>
      <c r="F24" s="48"/>
      <c r="G24" s="48"/>
      <c r="H24" s="47"/>
      <c r="J24" s="48"/>
    </row>
    <row r="25" spans="1:10" ht="12.75">
      <c r="A25" s="46"/>
      <c r="B25" s="47"/>
      <c r="C25" s="47"/>
      <c r="D25" s="47"/>
      <c r="E25" s="48"/>
      <c r="F25" s="48"/>
      <c r="G25" s="48"/>
      <c r="H25" s="47"/>
      <c r="J25" s="48"/>
    </row>
    <row r="26" spans="1:10" ht="12.75">
      <c r="A26" s="46"/>
      <c r="B26" s="47"/>
      <c r="C26" s="47"/>
      <c r="D26" s="47"/>
      <c r="E26" s="48"/>
      <c r="F26" s="48"/>
      <c r="G26" s="48"/>
      <c r="H26" s="47"/>
      <c r="J26" s="48"/>
    </row>
    <row r="27" spans="1:10" ht="12.75">
      <c r="A27" s="46"/>
      <c r="B27" s="47"/>
      <c r="C27" s="47"/>
      <c r="D27" s="47"/>
      <c r="E27" s="48"/>
      <c r="F27" s="48"/>
      <c r="G27" s="48"/>
      <c r="H27" s="47"/>
      <c r="J27" s="48"/>
    </row>
    <row r="28" spans="1:10" ht="12.75">
      <c r="A28" s="46"/>
      <c r="B28" s="47"/>
      <c r="C28" s="47"/>
      <c r="D28" s="47"/>
      <c r="E28" s="48"/>
      <c r="F28" s="48"/>
      <c r="G28" s="48"/>
      <c r="H28" s="47"/>
      <c r="J28" s="48"/>
    </row>
    <row r="29" spans="1:10" ht="12.75">
      <c r="A29" s="46"/>
      <c r="B29" s="47"/>
      <c r="C29" s="47"/>
      <c r="D29" s="47"/>
      <c r="E29" s="48"/>
      <c r="F29" s="48"/>
      <c r="G29" s="48"/>
      <c r="H29" s="47"/>
      <c r="J29" s="48"/>
    </row>
    <row r="30" spans="1:10" ht="12.75">
      <c r="A30" s="46"/>
      <c r="B30" s="47"/>
      <c r="C30" s="47"/>
      <c r="D30" s="47"/>
      <c r="E30" s="48"/>
      <c r="F30" s="48"/>
      <c r="G30" s="48"/>
      <c r="H30" s="47"/>
      <c r="J30" s="48"/>
    </row>
    <row r="31" spans="1:10" ht="12.75">
      <c r="A31" s="46"/>
      <c r="B31" s="47"/>
      <c r="C31" s="47"/>
      <c r="D31" s="47"/>
      <c r="E31" s="48"/>
      <c r="F31" s="48"/>
      <c r="G31" s="48"/>
      <c r="H31" s="47"/>
      <c r="J31" s="48"/>
    </row>
    <row r="32" spans="1:10" ht="12.75">
      <c r="A32" s="46"/>
      <c r="B32" s="47"/>
      <c r="C32" s="47"/>
      <c r="D32" s="47"/>
      <c r="E32" s="48"/>
      <c r="F32" s="48"/>
      <c r="G32" s="48"/>
      <c r="H32" s="47"/>
      <c r="J32" s="48"/>
    </row>
    <row r="33" spans="1:10" ht="12.75">
      <c r="A33" s="46"/>
      <c r="B33" s="47"/>
      <c r="C33" s="47"/>
      <c r="D33" s="47"/>
      <c r="E33" s="48"/>
      <c r="F33" s="48"/>
      <c r="G33" s="48"/>
      <c r="H33" s="47"/>
      <c r="J33" s="48"/>
    </row>
    <row r="34" spans="1:10" ht="12.75">
      <c r="A34" s="46"/>
      <c r="B34" s="47"/>
      <c r="C34" s="47"/>
      <c r="D34" s="47"/>
      <c r="E34" s="48"/>
      <c r="F34" s="48"/>
      <c r="G34" s="48"/>
      <c r="H34" s="47"/>
      <c r="J34" s="48"/>
    </row>
    <row r="35" spans="1:10" ht="12.75">
      <c r="A35" s="46"/>
      <c r="B35" s="47"/>
      <c r="C35" s="47"/>
      <c r="D35" s="47"/>
      <c r="E35" s="48"/>
      <c r="F35" s="48"/>
      <c r="G35" s="48"/>
      <c r="H35" s="47"/>
      <c r="J35" s="48"/>
    </row>
    <row r="36" spans="1:10" ht="12.75">
      <c r="A36" s="46"/>
      <c r="B36" s="47"/>
      <c r="C36" s="47"/>
      <c r="D36" s="47"/>
      <c r="E36" s="48"/>
      <c r="F36" s="48"/>
      <c r="G36" s="48"/>
      <c r="H36" s="47"/>
      <c r="J36" s="48"/>
    </row>
    <row r="37" spans="1:10" ht="12.75">
      <c r="A37" s="46"/>
      <c r="B37" s="47"/>
      <c r="C37" s="47"/>
      <c r="D37" s="47"/>
      <c r="E37" s="48"/>
      <c r="F37" s="48"/>
      <c r="G37" s="48"/>
      <c r="H37" s="47"/>
      <c r="J37" s="48"/>
    </row>
    <row r="38" spans="1:10" ht="12.75">
      <c r="A38" s="46"/>
      <c r="B38" s="47"/>
      <c r="C38" s="47"/>
      <c r="D38" s="47"/>
      <c r="E38" s="48"/>
      <c r="F38" s="48"/>
      <c r="G38" s="48"/>
      <c r="H38" s="47"/>
      <c r="J38" s="48"/>
    </row>
    <row r="39" spans="1:10" ht="12.75">
      <c r="A39" s="46"/>
      <c r="B39" s="47"/>
      <c r="C39" s="47"/>
      <c r="D39" s="47"/>
      <c r="E39" s="48"/>
      <c r="F39" s="48"/>
      <c r="G39" s="48"/>
      <c r="H39" s="47"/>
      <c r="J39" s="48"/>
    </row>
    <row r="40" spans="1:10" ht="12.75">
      <c r="A40" s="46"/>
      <c r="B40" s="47"/>
      <c r="C40" s="47"/>
      <c r="D40" s="47"/>
      <c r="E40" s="48"/>
      <c r="F40" s="48"/>
      <c r="G40" s="48"/>
      <c r="H40" s="47"/>
      <c r="J40" s="48"/>
    </row>
    <row r="41" spans="1:10" ht="12.75">
      <c r="A41" s="46"/>
      <c r="B41" s="47"/>
      <c r="C41" s="47"/>
      <c r="D41" s="47"/>
      <c r="E41" s="48"/>
      <c r="F41" s="48"/>
      <c r="G41" s="48"/>
      <c r="H41" s="47"/>
      <c r="J41" s="48"/>
    </row>
    <row r="42" spans="1:10" ht="12.75">
      <c r="A42" s="46"/>
      <c r="B42" s="47"/>
      <c r="C42" s="47"/>
      <c r="D42" s="47"/>
      <c r="E42" s="48"/>
      <c r="F42" s="48"/>
      <c r="G42" s="48"/>
      <c r="H42" s="47"/>
      <c r="J42" s="48"/>
    </row>
    <row r="43" spans="1:10" ht="12.75">
      <c r="A43" s="46"/>
      <c r="B43" s="47"/>
      <c r="C43" s="47"/>
      <c r="D43" s="47"/>
      <c r="E43" s="48"/>
      <c r="F43" s="48"/>
      <c r="G43" s="48"/>
      <c r="H43" s="47"/>
      <c r="J43" s="48"/>
    </row>
    <row r="44" spans="1:10" ht="12.75">
      <c r="A44" s="46"/>
      <c r="B44" s="47"/>
      <c r="C44" s="47"/>
      <c r="D44" s="47"/>
      <c r="E44" s="48"/>
      <c r="F44" s="48"/>
      <c r="G44" s="48"/>
      <c r="H44" s="47"/>
      <c r="J44" s="48"/>
    </row>
    <row r="45" spans="1:10" ht="12.75">
      <c r="A45" s="46"/>
      <c r="B45" s="47"/>
      <c r="C45" s="47"/>
      <c r="D45" s="47"/>
      <c r="E45" s="48"/>
      <c r="F45" s="48"/>
      <c r="G45" s="48"/>
      <c r="H45" s="47"/>
      <c r="J45" s="48"/>
    </row>
    <row r="46" spans="1:10" ht="12.75">
      <c r="A46" s="46"/>
      <c r="B46" s="47"/>
      <c r="C46" s="47"/>
      <c r="D46" s="47"/>
      <c r="E46" s="48"/>
      <c r="F46" s="48"/>
      <c r="G46" s="48"/>
      <c r="H46" s="47"/>
      <c r="J46" s="48"/>
    </row>
    <row r="47" spans="1:10" ht="12.75">
      <c r="A47" s="46"/>
      <c r="B47" s="47"/>
      <c r="C47" s="47"/>
      <c r="D47" s="47"/>
      <c r="E47" s="48"/>
      <c r="F47" s="48"/>
      <c r="G47" s="48"/>
      <c r="H47" s="47"/>
      <c r="J47" s="48"/>
    </row>
    <row r="48" spans="1:10" ht="12.75">
      <c r="A48" s="46"/>
      <c r="B48" s="47"/>
      <c r="C48" s="47"/>
      <c r="D48" s="47"/>
      <c r="E48" s="48"/>
      <c r="F48" s="48"/>
      <c r="G48" s="48"/>
      <c r="H48" s="47"/>
      <c r="J48" s="48"/>
    </row>
    <row r="49" spans="1:10" ht="12.75">
      <c r="A49" s="46"/>
      <c r="B49" s="47"/>
      <c r="C49" s="47"/>
      <c r="D49" s="47"/>
      <c r="E49" s="48"/>
      <c r="F49" s="48"/>
      <c r="G49" s="48"/>
      <c r="H49" s="47"/>
      <c r="J49" s="48"/>
    </row>
    <row r="50" spans="1:10" ht="12.75">
      <c r="A50" s="46"/>
      <c r="B50" s="47"/>
      <c r="C50" s="47"/>
      <c r="D50" s="47"/>
      <c r="E50" s="48"/>
      <c r="F50" s="48"/>
      <c r="G50" s="48"/>
      <c r="H50" s="47"/>
      <c r="J50" s="48"/>
    </row>
    <row r="51" spans="1:10" ht="12.75">
      <c r="A51" s="46"/>
      <c r="B51" s="47"/>
      <c r="C51" s="47"/>
      <c r="D51" s="47"/>
      <c r="E51" s="48"/>
      <c r="F51" s="48"/>
      <c r="G51" s="48"/>
      <c r="H51" s="47"/>
      <c r="J51" s="48"/>
    </row>
    <row r="52" spans="1:10" ht="12.75">
      <c r="A52" s="46"/>
      <c r="B52" s="47"/>
      <c r="C52" s="47"/>
      <c r="D52" s="47"/>
      <c r="E52" s="48"/>
      <c r="F52" s="48"/>
      <c r="G52" s="48"/>
      <c r="H52" s="47"/>
      <c r="J52" s="48"/>
    </row>
    <row r="53" spans="1:10" ht="12.75">
      <c r="A53" s="46"/>
      <c r="B53" s="47"/>
      <c r="C53" s="47"/>
      <c r="D53" s="47"/>
      <c r="E53" s="48"/>
      <c r="F53" s="48"/>
      <c r="G53" s="48"/>
      <c r="H53" s="47"/>
      <c r="J53" s="48"/>
    </row>
    <row r="54" spans="1:10" ht="12.75">
      <c r="A54" s="46"/>
      <c r="B54" s="47"/>
      <c r="C54" s="47"/>
      <c r="D54" s="47"/>
      <c r="E54" s="48"/>
      <c r="F54" s="48"/>
      <c r="G54" s="48"/>
      <c r="H54" s="47"/>
      <c r="J54" s="48"/>
    </row>
    <row r="55" spans="1:10" ht="12.75">
      <c r="A55" s="46"/>
      <c r="B55" s="47"/>
      <c r="C55" s="47"/>
      <c r="D55" s="47"/>
      <c r="E55" s="48"/>
      <c r="F55" s="48"/>
      <c r="G55" s="48"/>
      <c r="H55" s="47"/>
      <c r="J55" s="48"/>
    </row>
    <row r="56" spans="1:10" ht="12.75">
      <c r="A56" s="46"/>
      <c r="B56" s="47"/>
      <c r="C56" s="47"/>
      <c r="D56" s="47"/>
      <c r="E56" s="48"/>
      <c r="F56" s="48"/>
      <c r="G56" s="48"/>
      <c r="H56" s="47"/>
      <c r="J56" s="48"/>
    </row>
    <row r="57" spans="1:10" ht="12.75">
      <c r="A57" s="46"/>
      <c r="B57" s="47"/>
      <c r="C57" s="47"/>
      <c r="D57" s="47"/>
      <c r="E57" s="48"/>
      <c r="F57" s="48"/>
      <c r="G57" s="48"/>
      <c r="H57" s="47"/>
      <c r="J57" s="48"/>
    </row>
    <row r="58" spans="1:10" ht="12.75">
      <c r="A58" s="46"/>
      <c r="B58" s="47"/>
      <c r="C58" s="47"/>
      <c r="D58" s="47"/>
      <c r="E58" s="48"/>
      <c r="F58" s="48"/>
      <c r="G58" s="48"/>
      <c r="H58" s="47"/>
      <c r="J58" s="48"/>
    </row>
    <row r="59" spans="1:10" ht="12.75">
      <c r="A59" s="46"/>
      <c r="B59" s="47"/>
      <c r="C59" s="47"/>
      <c r="D59" s="47"/>
      <c r="E59" s="48"/>
      <c r="F59" s="48"/>
      <c r="G59" s="48"/>
      <c r="H59" s="47"/>
      <c r="J59" s="48"/>
    </row>
    <row r="60" spans="1:10" ht="12.75">
      <c r="A60" s="46"/>
      <c r="B60" s="47"/>
      <c r="C60" s="47"/>
      <c r="D60" s="47"/>
      <c r="E60" s="48"/>
      <c r="F60" s="48"/>
      <c r="G60" s="48"/>
      <c r="H60" s="47"/>
      <c r="J60" s="48"/>
    </row>
    <row r="61" spans="1:10" ht="12.75">
      <c r="A61" s="46"/>
      <c r="B61" s="47"/>
      <c r="C61" s="47"/>
      <c r="D61" s="47"/>
      <c r="E61" s="48"/>
      <c r="F61" s="48"/>
      <c r="G61" s="48"/>
      <c r="H61" s="47"/>
      <c r="J61" s="48"/>
    </row>
    <row r="62" spans="1:10" ht="12.75">
      <c r="A62" s="46"/>
      <c r="B62" s="47"/>
      <c r="C62" s="47"/>
      <c r="D62" s="47"/>
      <c r="E62" s="48"/>
      <c r="F62" s="48"/>
      <c r="G62" s="48"/>
      <c r="H62" s="47"/>
      <c r="J62" s="48"/>
    </row>
    <row r="63" spans="1:10" ht="12.75">
      <c r="A63" s="46"/>
      <c r="B63" s="47"/>
      <c r="C63" s="47"/>
      <c r="D63" s="47"/>
      <c r="E63" s="48"/>
      <c r="F63" s="48"/>
      <c r="G63" s="48"/>
      <c r="H63" s="47"/>
      <c r="J63" s="48"/>
    </row>
    <row r="64" spans="1:10" ht="12.75">
      <c r="A64" s="46"/>
      <c r="B64" s="47"/>
      <c r="C64" s="47"/>
      <c r="D64" s="47"/>
      <c r="E64" s="48"/>
      <c r="F64" s="48"/>
      <c r="G64" s="48"/>
      <c r="H64" s="47"/>
      <c r="J64" s="48"/>
    </row>
    <row r="65" spans="1:10" ht="12.75">
      <c r="A65" s="46"/>
      <c r="B65" s="47"/>
      <c r="C65" s="47"/>
      <c r="D65" s="47"/>
      <c r="E65" s="48"/>
      <c r="F65" s="48"/>
      <c r="G65" s="48"/>
      <c r="H65" s="47"/>
      <c r="J65" s="48"/>
    </row>
    <row r="66" spans="1:10" ht="12.75">
      <c r="A66" s="46"/>
      <c r="B66" s="47"/>
      <c r="C66" s="47"/>
      <c r="D66" s="47"/>
      <c r="E66" s="48"/>
      <c r="F66" s="48"/>
      <c r="G66" s="48"/>
      <c r="H66" s="47"/>
      <c r="J66" s="48"/>
    </row>
    <row r="67" spans="1:10" ht="12.75">
      <c r="A67" s="46"/>
      <c r="B67" s="47"/>
      <c r="C67" s="47"/>
      <c r="D67" s="47"/>
      <c r="E67" s="48"/>
      <c r="F67" s="48"/>
      <c r="G67" s="48"/>
      <c r="H67" s="47"/>
      <c r="J67" s="48"/>
    </row>
    <row r="68" spans="1:10" ht="12.75">
      <c r="A68" s="46"/>
      <c r="B68" s="47"/>
      <c r="C68" s="47"/>
      <c r="D68" s="47"/>
      <c r="E68" s="48"/>
      <c r="F68" s="48"/>
      <c r="G68" s="48"/>
      <c r="H68" s="47"/>
      <c r="J68" s="48"/>
    </row>
    <row r="69" spans="1:10" ht="12.75">
      <c r="A69" s="46"/>
      <c r="B69" s="47"/>
      <c r="C69" s="47"/>
      <c r="D69" s="47"/>
      <c r="E69" s="48"/>
      <c r="F69" s="48"/>
      <c r="G69" s="48"/>
      <c r="H69" s="47"/>
      <c r="J69" s="48"/>
    </row>
    <row r="70" spans="1:10" ht="12.75">
      <c r="A70" s="46"/>
      <c r="B70" s="47"/>
      <c r="C70" s="47"/>
      <c r="D70" s="47"/>
      <c r="E70" s="48"/>
      <c r="F70" s="48"/>
      <c r="G70" s="48"/>
      <c r="H70" s="47"/>
      <c r="J70" s="48"/>
    </row>
    <row r="71" spans="1:10" ht="12.75">
      <c r="A71" s="46"/>
      <c r="B71" s="47"/>
      <c r="C71" s="47"/>
      <c r="D71" s="47"/>
      <c r="E71" s="48"/>
      <c r="F71" s="48"/>
      <c r="G71" s="48"/>
      <c r="H71" s="47"/>
      <c r="J71" s="48"/>
    </row>
    <row r="72" spans="1:10" ht="12.75">
      <c r="A72" s="46"/>
      <c r="B72" s="47"/>
      <c r="C72" s="47"/>
      <c r="D72" s="47"/>
      <c r="E72" s="48"/>
      <c r="F72" s="48"/>
      <c r="G72" s="48"/>
      <c r="H72" s="47"/>
      <c r="J72" s="48"/>
    </row>
    <row r="73" spans="1:10" ht="12.75">
      <c r="A73" s="46"/>
      <c r="B73" s="47"/>
      <c r="C73" s="47"/>
      <c r="D73" s="47"/>
      <c r="E73" s="48"/>
      <c r="F73" s="48"/>
      <c r="G73" s="48"/>
      <c r="H73" s="47"/>
      <c r="J73" s="48"/>
    </row>
    <row r="74" spans="1:10" ht="12.75">
      <c r="A74" s="46"/>
      <c r="B74" s="47"/>
      <c r="C74" s="47"/>
      <c r="D74" s="47"/>
      <c r="E74" s="48"/>
      <c r="F74" s="48"/>
      <c r="G74" s="48"/>
      <c r="H74" s="47"/>
      <c r="J74" s="48"/>
    </row>
    <row r="75" spans="1:10" ht="12.75">
      <c r="A75" s="46"/>
      <c r="B75" s="47"/>
      <c r="C75" s="47"/>
      <c r="D75" s="47"/>
      <c r="E75" s="48"/>
      <c r="F75" s="48"/>
      <c r="G75" s="48"/>
      <c r="H75" s="47"/>
      <c r="J75" s="48"/>
    </row>
    <row r="76" spans="1:10" ht="12.75">
      <c r="A76" s="46"/>
      <c r="B76" s="47"/>
      <c r="C76" s="47"/>
      <c r="D76" s="47"/>
      <c r="E76" s="48"/>
      <c r="F76" s="48"/>
      <c r="G76" s="48"/>
      <c r="H76" s="47"/>
      <c r="J76" s="48"/>
    </row>
    <row r="77" spans="1:10" ht="12.75">
      <c r="A77" s="46"/>
      <c r="B77" s="47"/>
      <c r="C77" s="47"/>
      <c r="D77" s="47"/>
      <c r="E77" s="48"/>
      <c r="F77" s="48"/>
      <c r="G77" s="48"/>
      <c r="H77" s="47"/>
      <c r="J77" s="48"/>
    </row>
    <row r="78" spans="1:10" ht="12.75">
      <c r="A78" s="46"/>
      <c r="B78" s="47"/>
      <c r="C78" s="47"/>
      <c r="D78" s="47"/>
      <c r="E78" s="48"/>
      <c r="F78" s="48"/>
      <c r="G78" s="48"/>
      <c r="H78" s="47"/>
      <c r="J78" s="48"/>
    </row>
    <row r="79" spans="1:10" ht="12.75">
      <c r="A79" s="46"/>
      <c r="B79" s="47"/>
      <c r="C79" s="47"/>
      <c r="D79" s="47"/>
      <c r="E79" s="48"/>
      <c r="F79" s="48"/>
      <c r="G79" s="48"/>
      <c r="H79" s="47"/>
      <c r="J79" s="48"/>
    </row>
    <row r="80" spans="1:10" ht="12.75">
      <c r="A80" s="46"/>
      <c r="B80" s="47"/>
      <c r="C80" s="47"/>
      <c r="D80" s="47"/>
      <c r="E80" s="48"/>
      <c r="F80" s="48"/>
      <c r="G80" s="48"/>
      <c r="H80" s="47"/>
      <c r="J80" s="48"/>
    </row>
    <row r="81" spans="1:10" ht="12.75">
      <c r="A81" s="46"/>
      <c r="B81" s="47"/>
      <c r="C81" s="47"/>
      <c r="D81" s="47"/>
      <c r="E81" s="48"/>
      <c r="F81" s="48"/>
      <c r="G81" s="48"/>
      <c r="H81" s="47"/>
      <c r="J81" s="48"/>
    </row>
    <row r="82" spans="1:10" ht="12.75">
      <c r="A82" s="46"/>
      <c r="B82" s="47"/>
      <c r="C82" s="47"/>
      <c r="D82" s="47"/>
      <c r="E82" s="48"/>
      <c r="F82" s="48"/>
      <c r="G82" s="48"/>
      <c r="H82" s="47"/>
      <c r="J82" s="48"/>
    </row>
    <row r="83" spans="1:10" ht="12.75">
      <c r="A83" s="46"/>
      <c r="B83" s="47"/>
      <c r="C83" s="47"/>
      <c r="D83" s="47"/>
      <c r="E83" s="48"/>
      <c r="F83" s="48"/>
      <c r="G83" s="48"/>
      <c r="H83" s="47"/>
      <c r="J83" s="48"/>
    </row>
    <row r="84" spans="1:10" ht="12.75">
      <c r="A84" s="46"/>
      <c r="B84" s="47"/>
      <c r="C84" s="47"/>
      <c r="D84" s="47"/>
      <c r="E84" s="48"/>
      <c r="F84" s="48"/>
      <c r="G84" s="48"/>
      <c r="H84" s="47"/>
      <c r="J84" s="48"/>
    </row>
    <row r="85" spans="1:10" ht="12.75">
      <c r="A85" s="46"/>
      <c r="B85" s="47"/>
      <c r="C85" s="47"/>
      <c r="D85" s="47"/>
      <c r="E85" s="48"/>
      <c r="F85" s="48"/>
      <c r="G85" s="48"/>
      <c r="H85" s="47"/>
      <c r="J85" s="48"/>
    </row>
    <row r="86" spans="1:10" ht="12.75">
      <c r="A86" s="46"/>
      <c r="B86" s="47"/>
      <c r="C86" s="47"/>
      <c r="D86" s="47"/>
      <c r="E86" s="48"/>
      <c r="F86" s="48"/>
      <c r="G86" s="48"/>
      <c r="H86" s="47"/>
      <c r="J86" s="48"/>
    </row>
    <row r="87" spans="1:10" ht="12.75">
      <c r="A87" s="46"/>
      <c r="B87" s="47"/>
      <c r="C87" s="47"/>
      <c r="D87" s="47"/>
      <c r="E87" s="48"/>
      <c r="F87" s="48"/>
      <c r="G87" s="48"/>
      <c r="H87" s="47"/>
      <c r="J87" s="48"/>
    </row>
    <row r="88" spans="1:10" ht="12.75">
      <c r="A88" s="46"/>
      <c r="B88" s="47"/>
      <c r="C88" s="47"/>
      <c r="D88" s="47"/>
      <c r="E88" s="48"/>
      <c r="F88" s="48"/>
      <c r="G88" s="48"/>
      <c r="H88" s="47"/>
      <c r="J88" s="48"/>
    </row>
    <row r="89" spans="1:10" ht="12.75">
      <c r="A89" s="46"/>
      <c r="B89" s="47"/>
      <c r="C89" s="47"/>
      <c r="D89" s="47"/>
      <c r="E89" s="48"/>
      <c r="F89" s="48"/>
      <c r="G89" s="48"/>
      <c r="H89" s="47"/>
      <c r="J89" s="48"/>
    </row>
    <row r="90" spans="1:10" ht="12.75">
      <c r="A90" s="46"/>
      <c r="B90" s="47"/>
      <c r="C90" s="47"/>
      <c r="D90" s="47"/>
      <c r="E90" s="48"/>
      <c r="F90" s="48"/>
      <c r="G90" s="48"/>
      <c r="H90" s="47"/>
      <c r="J90" s="48"/>
    </row>
    <row r="91" spans="1:10" ht="12.75">
      <c r="A91" s="46"/>
      <c r="B91" s="47"/>
      <c r="C91" s="47"/>
      <c r="D91" s="47"/>
      <c r="E91" s="48"/>
      <c r="F91" s="48"/>
      <c r="G91" s="48"/>
      <c r="H91" s="47"/>
      <c r="J91" s="48"/>
    </row>
    <row r="92" spans="1:10" ht="12.75">
      <c r="A92" s="46"/>
      <c r="B92" s="47"/>
      <c r="C92" s="47"/>
      <c r="D92" s="47"/>
      <c r="E92" s="48"/>
      <c r="F92" s="48"/>
      <c r="G92" s="48"/>
      <c r="H92" s="47"/>
      <c r="J92" s="48"/>
    </row>
    <row r="93" spans="1:10" ht="12.75">
      <c r="A93" s="46"/>
      <c r="B93" s="47"/>
      <c r="C93" s="47"/>
      <c r="D93" s="47"/>
      <c r="E93" s="48"/>
      <c r="F93" s="48"/>
      <c r="G93" s="48"/>
      <c r="H93" s="47"/>
      <c r="J93" s="48"/>
    </row>
    <row r="94" spans="1:10" ht="12.75">
      <c r="A94" s="46"/>
      <c r="B94" s="47"/>
      <c r="C94" s="47"/>
      <c r="D94" s="47"/>
      <c r="E94" s="48"/>
      <c r="F94" s="48"/>
      <c r="G94" s="48"/>
      <c r="H94" s="47"/>
      <c r="J94" s="48"/>
    </row>
    <row r="95" spans="1:10" ht="12.75">
      <c r="A95" s="46"/>
      <c r="B95" s="47"/>
      <c r="C95" s="47"/>
      <c r="D95" s="47"/>
      <c r="E95" s="48"/>
      <c r="F95" s="48"/>
      <c r="G95" s="48"/>
      <c r="H95" s="47"/>
      <c r="J95" s="48"/>
    </row>
    <row r="96" spans="1:10" ht="12.75">
      <c r="A96" s="46"/>
      <c r="B96" s="47"/>
      <c r="C96" s="47"/>
      <c r="D96" s="47"/>
      <c r="E96" s="48"/>
      <c r="F96" s="48"/>
      <c r="G96" s="48"/>
      <c r="H96" s="47"/>
      <c r="J96" s="48"/>
    </row>
    <row r="97" spans="1:10" ht="12.75">
      <c r="A97" s="46"/>
      <c r="B97" s="47"/>
      <c r="C97" s="47"/>
      <c r="D97" s="47"/>
      <c r="E97" s="48"/>
      <c r="F97" s="48"/>
      <c r="G97" s="48"/>
      <c r="H97" s="47"/>
      <c r="J97" s="48"/>
    </row>
    <row r="98" spans="1:10" ht="12.75">
      <c r="A98" s="46"/>
      <c r="B98" s="47"/>
      <c r="C98" s="47"/>
      <c r="D98" s="47"/>
      <c r="E98" s="48"/>
      <c r="F98" s="48"/>
      <c r="G98" s="48"/>
      <c r="H98" s="47"/>
      <c r="J98" s="48"/>
    </row>
    <row r="99" spans="1:10" ht="12.75">
      <c r="A99" s="46"/>
      <c r="B99" s="47"/>
      <c r="C99" s="47"/>
      <c r="D99" s="47"/>
      <c r="E99" s="48"/>
      <c r="F99" s="48"/>
      <c r="G99" s="48"/>
      <c r="H99" s="47"/>
      <c r="J99" s="48"/>
    </row>
    <row r="100" spans="1:10" ht="12.75">
      <c r="A100" s="46"/>
      <c r="B100" s="47"/>
      <c r="C100" s="47"/>
      <c r="D100" s="47"/>
      <c r="E100" s="48"/>
      <c r="F100" s="48"/>
      <c r="G100" s="48"/>
      <c r="H100" s="47"/>
      <c r="J100" s="48"/>
    </row>
    <row r="101" spans="1:10" ht="12.75">
      <c r="A101" s="46"/>
      <c r="B101" s="47"/>
      <c r="C101" s="47"/>
      <c r="D101" s="47"/>
      <c r="E101" s="48"/>
      <c r="F101" s="48"/>
      <c r="G101" s="48"/>
      <c r="H101" s="47"/>
      <c r="J101" s="48"/>
    </row>
    <row r="102" spans="1:10" ht="12.75">
      <c r="A102" s="46"/>
      <c r="B102" s="47"/>
      <c r="C102" s="47"/>
      <c r="D102" s="47"/>
      <c r="E102" s="48"/>
      <c r="F102" s="48"/>
      <c r="G102" s="48"/>
      <c r="H102" s="47"/>
      <c r="J102" s="48"/>
    </row>
    <row r="103" spans="1:10" ht="12.75">
      <c r="A103" s="46"/>
      <c r="B103" s="47"/>
      <c r="C103" s="47"/>
      <c r="D103" s="47"/>
      <c r="E103" s="48"/>
      <c r="F103" s="48"/>
      <c r="G103" s="48"/>
      <c r="H103" s="47"/>
      <c r="J103" s="48"/>
    </row>
    <row r="104" spans="1:10" ht="12.75">
      <c r="A104" s="46"/>
      <c r="B104" s="47"/>
      <c r="C104" s="47"/>
      <c r="D104" s="47"/>
      <c r="E104" s="48"/>
      <c r="F104" s="48"/>
      <c r="G104" s="48"/>
      <c r="H104" s="47"/>
      <c r="J104" s="48"/>
    </row>
    <row r="105" spans="1:10" ht="12.75">
      <c r="A105" s="46"/>
      <c r="B105" s="47"/>
      <c r="C105" s="47"/>
      <c r="D105" s="47"/>
      <c r="E105" s="48"/>
      <c r="F105" s="48"/>
      <c r="G105" s="48"/>
      <c r="H105" s="47"/>
      <c r="J105" s="48"/>
    </row>
    <row r="106" spans="1:10" ht="12.75">
      <c r="A106" s="46"/>
      <c r="B106" s="47"/>
      <c r="C106" s="47"/>
      <c r="D106" s="47"/>
      <c r="E106" s="48"/>
      <c r="F106" s="48"/>
      <c r="G106" s="48"/>
      <c r="H106" s="47"/>
      <c r="J106" s="48"/>
    </row>
    <row r="107" spans="1:10" ht="12.75">
      <c r="A107" s="46"/>
      <c r="B107" s="47"/>
      <c r="C107" s="47"/>
      <c r="D107" s="47"/>
      <c r="E107" s="48"/>
      <c r="F107" s="48"/>
      <c r="G107" s="48"/>
      <c r="H107" s="47"/>
      <c r="J107" s="48"/>
    </row>
    <row r="108" spans="1:10" ht="12.75">
      <c r="A108" s="46"/>
      <c r="B108" s="47"/>
      <c r="C108" s="47"/>
      <c r="D108" s="47"/>
      <c r="E108" s="48"/>
      <c r="F108" s="48"/>
      <c r="G108" s="48"/>
      <c r="H108" s="47"/>
      <c r="J108" s="48"/>
    </row>
    <row r="109" spans="1:10" ht="12.75">
      <c r="A109" s="46"/>
      <c r="B109" s="47"/>
      <c r="C109" s="47"/>
      <c r="D109" s="47"/>
      <c r="E109" s="48"/>
      <c r="F109" s="48"/>
      <c r="G109" s="48"/>
      <c r="H109" s="47"/>
      <c r="J109" s="48"/>
    </row>
    <row r="110" spans="1:10" ht="12.75">
      <c r="A110" s="46"/>
      <c r="B110" s="47"/>
      <c r="C110" s="47"/>
      <c r="D110" s="47"/>
      <c r="E110" s="48"/>
      <c r="F110" s="48"/>
      <c r="G110" s="48"/>
      <c r="H110" s="47"/>
      <c r="J110" s="48"/>
    </row>
    <row r="111" spans="1:10" ht="12.75">
      <c r="A111" s="46"/>
      <c r="B111" s="47"/>
      <c r="C111" s="47"/>
      <c r="D111" s="47"/>
      <c r="E111" s="48"/>
      <c r="F111" s="48"/>
      <c r="G111" s="48"/>
      <c r="H111" s="47"/>
      <c r="J111" s="48"/>
    </row>
    <row r="112" spans="1:10" ht="12.75">
      <c r="A112" s="46"/>
      <c r="B112" s="47"/>
      <c r="C112" s="47"/>
      <c r="D112" s="47"/>
      <c r="E112" s="48"/>
      <c r="F112" s="48"/>
      <c r="G112" s="48"/>
      <c r="H112" s="47"/>
      <c r="J112" s="48"/>
    </row>
    <row r="113" spans="1:10" ht="12.75">
      <c r="A113" s="46"/>
      <c r="B113" s="47"/>
      <c r="C113" s="47"/>
      <c r="D113" s="47"/>
      <c r="E113" s="48"/>
      <c r="F113" s="48"/>
      <c r="G113" s="48"/>
      <c r="H113" s="47"/>
      <c r="J113" s="48"/>
    </row>
    <row r="114" spans="1:10" ht="12.75">
      <c r="A114" s="46"/>
      <c r="B114" s="47"/>
      <c r="C114" s="47"/>
      <c r="D114" s="47"/>
      <c r="E114" s="48"/>
      <c r="F114" s="48"/>
      <c r="G114" s="48"/>
      <c r="H114" s="47"/>
      <c r="J114" s="48"/>
    </row>
    <row r="115" spans="1:10" ht="12.75">
      <c r="A115" s="46"/>
      <c r="B115" s="47"/>
      <c r="C115" s="47"/>
      <c r="D115" s="47"/>
      <c r="E115" s="48"/>
      <c r="F115" s="48"/>
      <c r="G115" s="48"/>
      <c r="H115" s="47"/>
      <c r="J115" s="48"/>
    </row>
    <row r="116" spans="1:10" ht="12.75">
      <c r="A116" s="46"/>
      <c r="B116" s="47"/>
      <c r="C116" s="47"/>
      <c r="D116" s="47"/>
      <c r="E116" s="48"/>
      <c r="F116" s="48"/>
      <c r="G116" s="48"/>
      <c r="H116" s="47"/>
      <c r="J116" s="48"/>
    </row>
    <row r="117" spans="1:10" ht="12.75">
      <c r="A117" s="46"/>
      <c r="B117" s="47"/>
      <c r="C117" s="47"/>
      <c r="D117" s="47"/>
      <c r="E117" s="48"/>
      <c r="F117" s="48"/>
      <c r="G117" s="48"/>
      <c r="H117" s="47"/>
      <c r="J117" s="48"/>
    </row>
    <row r="118" spans="1:10" ht="12.75">
      <c r="A118" s="46"/>
      <c r="B118" s="47"/>
      <c r="C118" s="47"/>
      <c r="D118" s="47"/>
      <c r="E118" s="48"/>
      <c r="F118" s="48"/>
      <c r="G118" s="48"/>
      <c r="H118" s="47"/>
      <c r="J118" s="48"/>
    </row>
    <row r="119" spans="1:10" ht="12.75">
      <c r="A119" s="46"/>
      <c r="B119" s="47"/>
      <c r="C119" s="47"/>
      <c r="D119" s="47"/>
      <c r="E119" s="48"/>
      <c r="F119" s="48"/>
      <c r="G119" s="48"/>
      <c r="H119" s="47"/>
      <c r="J119" s="48"/>
    </row>
    <row r="120" spans="1:10" ht="12.75">
      <c r="A120" s="46"/>
      <c r="B120" s="47"/>
      <c r="C120" s="47"/>
      <c r="D120" s="47"/>
      <c r="E120" s="48"/>
      <c r="F120" s="48"/>
      <c r="G120" s="48"/>
      <c r="H120" s="47"/>
      <c r="J120" s="48"/>
    </row>
    <row r="121" spans="1:10" ht="12.75">
      <c r="A121" s="46"/>
      <c r="B121" s="47"/>
      <c r="C121" s="47"/>
      <c r="D121" s="47"/>
      <c r="E121" s="48"/>
      <c r="F121" s="48"/>
      <c r="G121" s="48"/>
      <c r="H121" s="47"/>
      <c r="J121" s="48"/>
    </row>
    <row r="122" spans="1:10" ht="12.75">
      <c r="A122" s="46"/>
      <c r="B122" s="47"/>
      <c r="C122" s="47"/>
      <c r="D122" s="47"/>
      <c r="E122" s="48"/>
      <c r="F122" s="48"/>
      <c r="G122" s="48"/>
      <c r="H122" s="47"/>
      <c r="J122" s="48"/>
    </row>
    <row r="123" spans="1:10" ht="12.75">
      <c r="A123" s="46"/>
      <c r="B123" s="47"/>
      <c r="C123" s="47"/>
      <c r="D123" s="47"/>
      <c r="E123" s="48"/>
      <c r="F123" s="48"/>
      <c r="G123" s="48"/>
      <c r="H123" s="47"/>
      <c r="J123" s="48"/>
    </row>
    <row r="124" spans="1:10" ht="12.75">
      <c r="A124" s="46"/>
      <c r="B124" s="47"/>
      <c r="C124" s="47"/>
      <c r="D124" s="47"/>
      <c r="E124" s="48"/>
      <c r="F124" s="48"/>
      <c r="G124" s="48"/>
      <c r="H124" s="47"/>
      <c r="J124" s="48"/>
    </row>
    <row r="125" spans="1:10" ht="12.75">
      <c r="A125" s="46"/>
      <c r="B125" s="47"/>
      <c r="C125" s="47"/>
      <c r="D125" s="47"/>
      <c r="E125" s="48"/>
      <c r="F125" s="48"/>
      <c r="G125" s="48"/>
      <c r="H125" s="47"/>
      <c r="J125" s="48"/>
    </row>
    <row r="126" spans="1:10" ht="12.75">
      <c r="A126" s="46"/>
      <c r="B126" s="47"/>
      <c r="C126" s="47"/>
      <c r="D126" s="47"/>
      <c r="E126" s="48"/>
      <c r="F126" s="48"/>
      <c r="G126" s="48"/>
      <c r="H126" s="47"/>
      <c r="J126" s="48"/>
    </row>
    <row r="127" spans="1:10" ht="12.75">
      <c r="A127" s="46"/>
      <c r="B127" s="47"/>
      <c r="C127" s="47"/>
      <c r="D127" s="47"/>
      <c r="E127" s="48"/>
      <c r="F127" s="48"/>
      <c r="G127" s="48"/>
      <c r="H127" s="47"/>
      <c r="J127" s="48"/>
    </row>
    <row r="128" spans="1:10" ht="12.75">
      <c r="A128" s="46"/>
      <c r="B128" s="47"/>
      <c r="C128" s="47"/>
      <c r="D128" s="47"/>
      <c r="E128" s="48"/>
      <c r="F128" s="48"/>
      <c r="G128" s="48"/>
      <c r="H128" s="47"/>
      <c r="J128" s="48"/>
    </row>
    <row r="129" spans="1:10" ht="12.75">
      <c r="A129" s="46"/>
      <c r="B129" s="47"/>
      <c r="C129" s="47"/>
      <c r="D129" s="47"/>
      <c r="E129" s="48"/>
      <c r="F129" s="48"/>
      <c r="G129" s="48"/>
      <c r="H129" s="47"/>
      <c r="J129" s="48"/>
    </row>
    <row r="130" spans="1:10" ht="12.75">
      <c r="A130" s="46"/>
      <c r="B130" s="47"/>
      <c r="C130" s="47"/>
      <c r="D130" s="47"/>
      <c r="E130" s="48"/>
      <c r="F130" s="48"/>
      <c r="G130" s="48"/>
      <c r="H130" s="47"/>
      <c r="J130" s="48"/>
    </row>
    <row r="131" spans="1:10" ht="12.75">
      <c r="A131" s="46"/>
      <c r="B131" s="47"/>
      <c r="C131" s="47"/>
      <c r="D131" s="47"/>
      <c r="E131" s="48"/>
      <c r="F131" s="48"/>
      <c r="G131" s="48"/>
      <c r="H131" s="47"/>
      <c r="J131" s="48"/>
    </row>
    <row r="132" spans="1:10" ht="12.75">
      <c r="A132" s="46"/>
      <c r="B132" s="47"/>
      <c r="C132" s="47"/>
      <c r="D132" s="47"/>
      <c r="E132" s="48"/>
      <c r="F132" s="48"/>
      <c r="G132" s="48"/>
      <c r="H132" s="47"/>
      <c r="J132" s="48"/>
    </row>
    <row r="133" spans="1:10" ht="12.75">
      <c r="A133" s="46"/>
      <c r="B133" s="47"/>
      <c r="C133" s="47"/>
      <c r="D133" s="47"/>
      <c r="E133" s="48"/>
      <c r="F133" s="48"/>
      <c r="G133" s="48"/>
      <c r="H133" s="47"/>
      <c r="J133" s="48"/>
    </row>
    <row r="134" spans="1:10" ht="12.75">
      <c r="A134" s="46"/>
      <c r="B134" s="47"/>
      <c r="C134" s="47"/>
      <c r="D134" s="47"/>
      <c r="E134" s="48"/>
      <c r="F134" s="48"/>
      <c r="G134" s="48"/>
      <c r="H134" s="47"/>
      <c r="J134" s="48"/>
    </row>
    <row r="135" spans="1:10" ht="12.75">
      <c r="A135" s="46"/>
      <c r="B135" s="47"/>
      <c r="C135" s="47"/>
      <c r="D135" s="47"/>
      <c r="E135" s="48"/>
      <c r="F135" s="48"/>
      <c r="G135" s="48"/>
      <c r="H135" s="47"/>
      <c r="J135" s="48"/>
    </row>
    <row r="136" spans="1:10" ht="12.75">
      <c r="A136" s="46"/>
      <c r="B136" s="47"/>
      <c r="C136" s="47"/>
      <c r="D136" s="47"/>
      <c r="E136" s="48"/>
      <c r="F136" s="48"/>
      <c r="G136" s="48"/>
      <c r="H136" s="47"/>
      <c r="J136" s="48"/>
    </row>
    <row r="137" spans="1:10" ht="12.75">
      <c r="A137" s="46"/>
      <c r="B137" s="47"/>
      <c r="C137" s="47"/>
      <c r="D137" s="47"/>
      <c r="E137" s="48"/>
      <c r="F137" s="48"/>
      <c r="G137" s="48"/>
      <c r="H137" s="47"/>
      <c r="J137" s="48"/>
    </row>
    <row r="138" spans="1:10" ht="12.75">
      <c r="A138" s="46"/>
      <c r="B138" s="47"/>
      <c r="C138" s="47"/>
      <c r="D138" s="47"/>
      <c r="E138" s="48"/>
      <c r="F138" s="48"/>
      <c r="G138" s="48"/>
      <c r="H138" s="47"/>
      <c r="J138" s="48"/>
    </row>
    <row r="139" spans="1:10" ht="12.75">
      <c r="A139" s="46"/>
      <c r="B139" s="47"/>
      <c r="C139" s="47"/>
      <c r="D139" s="47"/>
      <c r="E139" s="48"/>
      <c r="F139" s="48"/>
      <c r="G139" s="48"/>
      <c r="H139" s="47"/>
      <c r="J139" s="48"/>
    </row>
    <row r="140" spans="1:10" ht="12.75">
      <c r="A140" s="46"/>
      <c r="B140" s="47"/>
      <c r="C140" s="47"/>
      <c r="D140" s="47"/>
      <c r="E140" s="48"/>
      <c r="F140" s="48"/>
      <c r="G140" s="48"/>
      <c r="H140" s="47"/>
      <c r="J140" s="48"/>
    </row>
    <row r="141" spans="1:10" ht="12.75">
      <c r="A141" s="46"/>
      <c r="B141" s="47"/>
      <c r="C141" s="47"/>
      <c r="D141" s="47"/>
      <c r="E141" s="48"/>
      <c r="F141" s="48"/>
      <c r="G141" s="48"/>
      <c r="H141" s="47"/>
      <c r="J141" s="48"/>
    </row>
    <row r="142" spans="1:10" ht="12.75">
      <c r="A142" s="46"/>
      <c r="B142" s="47"/>
      <c r="C142" s="47"/>
      <c r="D142" s="47"/>
      <c r="E142" s="48"/>
      <c r="F142" s="48"/>
      <c r="G142" s="48"/>
      <c r="H142" s="47"/>
      <c r="J142" s="48"/>
    </row>
    <row r="143" spans="1:10" ht="12.75">
      <c r="A143" s="46"/>
      <c r="B143" s="47"/>
      <c r="C143" s="47"/>
      <c r="D143" s="47"/>
      <c r="E143" s="48"/>
      <c r="F143" s="48"/>
      <c r="G143" s="48"/>
      <c r="H143" s="47"/>
      <c r="J143" s="48"/>
    </row>
    <row r="144" spans="1:10" ht="12.75">
      <c r="A144" s="46"/>
      <c r="B144" s="47"/>
      <c r="C144" s="47"/>
      <c r="D144" s="47"/>
      <c r="E144" s="48"/>
      <c r="F144" s="48"/>
      <c r="G144" s="48"/>
      <c r="H144" s="47"/>
      <c r="J144" s="48"/>
    </row>
    <row r="145" spans="1:10" ht="12.75">
      <c r="A145" s="46"/>
      <c r="B145" s="47"/>
      <c r="C145" s="47"/>
      <c r="D145" s="47"/>
      <c r="E145" s="48"/>
      <c r="F145" s="48"/>
      <c r="G145" s="48"/>
      <c r="H145" s="47"/>
      <c r="J145" s="48"/>
    </row>
    <row r="146" spans="1:10" ht="12.75">
      <c r="A146" s="46"/>
      <c r="B146" s="47"/>
      <c r="C146" s="47"/>
      <c r="D146" s="47"/>
      <c r="E146" s="48"/>
      <c r="F146" s="48"/>
      <c r="G146" s="48"/>
      <c r="H146" s="47"/>
      <c r="J146" s="48"/>
    </row>
    <row r="147" spans="1:10" ht="12.75">
      <c r="A147" s="46"/>
      <c r="B147" s="47"/>
      <c r="C147" s="47"/>
      <c r="D147" s="47"/>
      <c r="E147" s="48"/>
      <c r="F147" s="48"/>
      <c r="G147" s="48"/>
      <c r="H147" s="47"/>
      <c r="J147" s="48"/>
    </row>
    <row r="148" spans="1:10" ht="12.75">
      <c r="A148" s="46"/>
      <c r="B148" s="47"/>
      <c r="C148" s="47"/>
      <c r="D148" s="47"/>
      <c r="E148" s="48"/>
      <c r="F148" s="48"/>
      <c r="G148" s="48"/>
      <c r="H148" s="47"/>
      <c r="J148" s="48"/>
    </row>
    <row r="149" spans="1:10" ht="12.75">
      <c r="A149" s="46"/>
      <c r="B149" s="47"/>
      <c r="C149" s="47"/>
      <c r="D149" s="47"/>
      <c r="E149" s="48"/>
      <c r="F149" s="48"/>
      <c r="G149" s="48"/>
      <c r="H149" s="47"/>
      <c r="J149" s="48"/>
    </row>
    <row r="150" spans="1:10" ht="12.75">
      <c r="A150" s="46"/>
      <c r="B150" s="47"/>
      <c r="C150" s="47"/>
      <c r="D150" s="47"/>
      <c r="E150" s="48"/>
      <c r="F150" s="48"/>
      <c r="G150" s="48"/>
      <c r="H150" s="47"/>
      <c r="J150" s="48"/>
    </row>
    <row r="151" spans="1:10" ht="12.75">
      <c r="A151" s="46"/>
      <c r="B151" s="47"/>
      <c r="C151" s="47"/>
      <c r="D151" s="47"/>
      <c r="E151" s="48"/>
      <c r="F151" s="48"/>
      <c r="G151" s="48"/>
      <c r="H151" s="47"/>
      <c r="J151" s="48"/>
    </row>
    <row r="152" spans="1:10" ht="12.75">
      <c r="A152" s="46"/>
      <c r="B152" s="47"/>
      <c r="C152" s="47"/>
      <c r="D152" s="47"/>
      <c r="E152" s="48"/>
      <c r="F152" s="48"/>
      <c r="G152" s="48"/>
      <c r="H152" s="47"/>
      <c r="J152" s="48"/>
    </row>
    <row r="153" spans="1:10" ht="12.75">
      <c r="A153" s="46"/>
      <c r="B153" s="47"/>
      <c r="C153" s="47"/>
      <c r="D153" s="47"/>
      <c r="E153" s="48"/>
      <c r="F153" s="48"/>
      <c r="G153" s="48"/>
      <c r="H153" s="47"/>
      <c r="J153" s="48"/>
    </row>
    <row r="154" spans="1:10" ht="12.75">
      <c r="A154" s="46"/>
      <c r="B154" s="47"/>
      <c r="C154" s="47"/>
      <c r="D154" s="47"/>
      <c r="E154" s="48"/>
      <c r="F154" s="48"/>
      <c r="G154" s="48"/>
      <c r="H154" s="47"/>
      <c r="J154" s="48"/>
    </row>
    <row r="155" spans="1:10" ht="12.75">
      <c r="A155" s="46"/>
      <c r="B155" s="47"/>
      <c r="C155" s="47"/>
      <c r="D155" s="47"/>
      <c r="E155" s="48"/>
      <c r="F155" s="48"/>
      <c r="G155" s="48"/>
      <c r="H155" s="47"/>
      <c r="J155" s="48"/>
    </row>
    <row r="156" spans="1:10" ht="12.75">
      <c r="A156" s="46"/>
      <c r="B156" s="47"/>
      <c r="C156" s="47"/>
      <c r="D156" s="47"/>
      <c r="E156" s="48"/>
      <c r="F156" s="48"/>
      <c r="G156" s="48"/>
      <c r="H156" s="47"/>
      <c r="J156" s="48"/>
    </row>
    <row r="157" spans="1:10" ht="12.75">
      <c r="A157" s="46"/>
      <c r="B157" s="47"/>
      <c r="C157" s="47"/>
      <c r="D157" s="47"/>
      <c r="E157" s="48"/>
      <c r="F157" s="48"/>
      <c r="G157" s="48"/>
      <c r="H157" s="47"/>
      <c r="J157" s="48"/>
    </row>
    <row r="158" spans="1:10" ht="12.75">
      <c r="A158" s="46"/>
      <c r="B158" s="47"/>
      <c r="C158" s="47"/>
      <c r="D158" s="47"/>
      <c r="E158" s="48"/>
      <c r="F158" s="48"/>
      <c r="G158" s="48"/>
      <c r="H158" s="47"/>
      <c r="J158" s="48"/>
    </row>
    <row r="159" spans="1:10" ht="12.75">
      <c r="A159" s="46"/>
      <c r="B159" s="47"/>
      <c r="C159" s="47"/>
      <c r="D159" s="47"/>
      <c r="E159" s="48"/>
      <c r="F159" s="48"/>
      <c r="G159" s="48"/>
      <c r="H159" s="47"/>
      <c r="J159" s="48"/>
    </row>
    <row r="160" spans="1:10" ht="12.75">
      <c r="A160" s="46"/>
      <c r="B160" s="47"/>
      <c r="C160" s="47"/>
      <c r="D160" s="47"/>
      <c r="E160" s="48"/>
      <c r="F160" s="48"/>
      <c r="G160" s="48"/>
      <c r="H160" s="47"/>
      <c r="J160" s="48"/>
    </row>
    <row r="161" spans="1:10" ht="12.75">
      <c r="A161" s="46"/>
      <c r="B161" s="47"/>
      <c r="C161" s="47"/>
      <c r="D161" s="47"/>
      <c r="E161" s="48"/>
      <c r="F161" s="48"/>
      <c r="G161" s="48"/>
      <c r="H161" s="47"/>
      <c r="J161" s="48"/>
    </row>
    <row r="162" spans="1:10" ht="12.75">
      <c r="A162" s="46"/>
      <c r="B162" s="47"/>
      <c r="C162" s="47"/>
      <c r="D162" s="47"/>
      <c r="E162" s="48"/>
      <c r="F162" s="48"/>
      <c r="G162" s="48"/>
      <c r="H162" s="47"/>
      <c r="J162" s="48"/>
    </row>
    <row r="163" spans="1:10" ht="12.75">
      <c r="A163" s="46"/>
      <c r="B163" s="47"/>
      <c r="C163" s="47"/>
      <c r="D163" s="47"/>
      <c r="E163" s="48"/>
      <c r="F163" s="48"/>
      <c r="G163" s="48"/>
      <c r="H163" s="47"/>
      <c r="J163" s="48"/>
    </row>
    <row r="164" spans="1:10" ht="12.75">
      <c r="A164" s="46"/>
      <c r="B164" s="47"/>
      <c r="C164" s="47"/>
      <c r="D164" s="47"/>
      <c r="E164" s="48"/>
      <c r="F164" s="48"/>
      <c r="G164" s="48"/>
      <c r="H164" s="47"/>
      <c r="J164" s="48"/>
    </row>
    <row r="165" spans="1:10" ht="12.75">
      <c r="A165" s="46"/>
      <c r="B165" s="47"/>
      <c r="C165" s="47"/>
      <c r="D165" s="47"/>
      <c r="E165" s="48"/>
      <c r="F165" s="48"/>
      <c r="G165" s="48"/>
      <c r="H165" s="47"/>
      <c r="J165" s="48"/>
    </row>
    <row r="166" spans="1:10" ht="12.75">
      <c r="A166" s="46"/>
      <c r="B166" s="47"/>
      <c r="C166" s="47"/>
      <c r="D166" s="47"/>
      <c r="E166" s="48"/>
      <c r="F166" s="48"/>
      <c r="G166" s="48"/>
      <c r="H166" s="47"/>
      <c r="J166" s="48"/>
    </row>
    <row r="167" spans="1:10" ht="12.75">
      <c r="A167" s="46"/>
      <c r="B167" s="47"/>
      <c r="C167" s="47"/>
      <c r="D167" s="47"/>
      <c r="E167" s="48"/>
      <c r="F167" s="48"/>
      <c r="G167" s="48"/>
      <c r="H167" s="47"/>
      <c r="J167" s="48"/>
    </row>
    <row r="168" spans="1:10" ht="12.75">
      <c r="A168" s="46"/>
      <c r="B168" s="47"/>
      <c r="C168" s="47"/>
      <c r="D168" s="47"/>
      <c r="E168" s="48"/>
      <c r="F168" s="48"/>
      <c r="G168" s="48"/>
      <c r="H168" s="47"/>
      <c r="J168" s="48"/>
    </row>
    <row r="169" spans="1:10" ht="12.75">
      <c r="A169" s="46"/>
      <c r="B169" s="47"/>
      <c r="C169" s="47"/>
      <c r="D169" s="47"/>
      <c r="E169" s="48"/>
      <c r="F169" s="48"/>
      <c r="G169" s="48"/>
      <c r="H169" s="47"/>
      <c r="J169" s="48"/>
    </row>
    <row r="170" spans="1:10" ht="12.75">
      <c r="A170" s="46"/>
      <c r="B170" s="47"/>
      <c r="C170" s="47"/>
      <c r="D170" s="47"/>
      <c r="E170" s="48"/>
      <c r="F170" s="48"/>
      <c r="G170" s="48"/>
      <c r="H170" s="47"/>
      <c r="J170" s="48"/>
    </row>
    <row r="171" spans="1:10" ht="12.75">
      <c r="A171" s="46"/>
      <c r="B171" s="47"/>
      <c r="C171" s="47"/>
      <c r="D171" s="47"/>
      <c r="E171" s="48"/>
      <c r="F171" s="48"/>
      <c r="G171" s="48"/>
      <c r="H171" s="47"/>
      <c r="J171" s="48"/>
    </row>
    <row r="172" spans="1:10" ht="12.75">
      <c r="A172" s="46"/>
      <c r="B172" s="47"/>
      <c r="C172" s="47"/>
      <c r="D172" s="47"/>
      <c r="E172" s="48"/>
      <c r="F172" s="48"/>
      <c r="G172" s="48"/>
      <c r="H172" s="47"/>
      <c r="J172" s="48"/>
    </row>
    <row r="173" spans="1:10" ht="12.75">
      <c r="A173" s="46"/>
      <c r="B173" s="47"/>
      <c r="C173" s="47"/>
      <c r="D173" s="47"/>
      <c r="E173" s="48"/>
      <c r="F173" s="48"/>
      <c r="G173" s="48"/>
      <c r="H173" s="47"/>
      <c r="J173" s="48"/>
    </row>
    <row r="174" spans="1:10" ht="12.75">
      <c r="A174" s="46"/>
      <c r="B174" s="47"/>
      <c r="C174" s="47"/>
      <c r="D174" s="47"/>
      <c r="E174" s="48"/>
      <c r="F174" s="48"/>
      <c r="G174" s="48"/>
      <c r="H174" s="47"/>
      <c r="J174" s="48"/>
    </row>
    <row r="175" spans="1:10" ht="12.75">
      <c r="A175" s="46"/>
      <c r="B175" s="47"/>
      <c r="C175" s="47"/>
      <c r="D175" s="47"/>
      <c r="E175" s="48"/>
      <c r="F175" s="48"/>
      <c r="G175" s="48"/>
      <c r="H175" s="47"/>
      <c r="J175" s="48"/>
    </row>
    <row r="176" spans="1:10" ht="12.75">
      <c r="A176" s="46"/>
      <c r="B176" s="47"/>
      <c r="C176" s="47"/>
      <c r="D176" s="47"/>
      <c r="E176" s="48"/>
      <c r="F176" s="48"/>
      <c r="G176" s="48"/>
      <c r="H176" s="47"/>
      <c r="J176" s="48"/>
    </row>
    <row r="177" spans="1:10" ht="12.75">
      <c r="A177" s="46"/>
      <c r="B177" s="47"/>
      <c r="C177" s="47"/>
      <c r="D177" s="47"/>
      <c r="E177" s="48"/>
      <c r="F177" s="48"/>
      <c r="G177" s="48"/>
      <c r="H177" s="47"/>
      <c r="J177" s="48"/>
    </row>
    <row r="178" spans="1:10" ht="12.75">
      <c r="A178" s="46"/>
      <c r="B178" s="47"/>
      <c r="C178" s="47"/>
      <c r="D178" s="47"/>
      <c r="E178" s="48"/>
      <c r="F178" s="48"/>
      <c r="G178" s="48"/>
      <c r="H178" s="47"/>
      <c r="J178" s="48"/>
    </row>
    <row r="179" spans="1:10" ht="12.75">
      <c r="A179" s="46"/>
      <c r="B179" s="47"/>
      <c r="C179" s="47"/>
      <c r="D179" s="47"/>
      <c r="E179" s="48"/>
      <c r="F179" s="48"/>
      <c r="G179" s="48"/>
      <c r="H179" s="47"/>
      <c r="J179" s="48"/>
    </row>
    <row r="180" spans="1:10" ht="12.75">
      <c r="A180" s="46"/>
      <c r="B180" s="47"/>
      <c r="C180" s="47"/>
      <c r="D180" s="47"/>
      <c r="E180" s="48"/>
      <c r="F180" s="48"/>
      <c r="G180" s="48"/>
      <c r="H180" s="47"/>
      <c r="J180" s="48"/>
    </row>
    <row r="181" spans="1:10" ht="12.75">
      <c r="A181" s="46"/>
      <c r="B181" s="47"/>
      <c r="C181" s="47"/>
      <c r="D181" s="47"/>
      <c r="E181" s="48"/>
      <c r="F181" s="48"/>
      <c r="G181" s="48"/>
      <c r="H181" s="47"/>
      <c r="J181" s="48"/>
    </row>
    <row r="182" spans="1:10" ht="12.75">
      <c r="A182" s="46"/>
      <c r="B182" s="47"/>
      <c r="C182" s="47"/>
      <c r="D182" s="47"/>
      <c r="E182" s="48"/>
      <c r="F182" s="48"/>
      <c r="G182" s="48"/>
      <c r="H182" s="47"/>
      <c r="J182" s="48"/>
    </row>
    <row r="183" spans="1:10" ht="12.75">
      <c r="A183" s="46"/>
      <c r="B183" s="47"/>
      <c r="C183" s="47"/>
      <c r="D183" s="47"/>
      <c r="E183" s="48"/>
      <c r="F183" s="48"/>
      <c r="G183" s="48"/>
      <c r="H183" s="47"/>
      <c r="J183" s="48"/>
    </row>
    <row r="184" spans="1:10" ht="12.75">
      <c r="A184" s="46"/>
      <c r="B184" s="47"/>
      <c r="C184" s="47"/>
      <c r="D184" s="47"/>
      <c r="E184" s="48"/>
      <c r="F184" s="48"/>
      <c r="G184" s="48"/>
      <c r="H184" s="47"/>
      <c r="J184" s="48"/>
    </row>
    <row r="185" spans="1:10" ht="12.75">
      <c r="A185" s="46"/>
      <c r="B185" s="47"/>
      <c r="C185" s="47"/>
      <c r="D185" s="47"/>
      <c r="E185" s="48"/>
      <c r="F185" s="48"/>
      <c r="G185" s="48"/>
      <c r="H185" s="47"/>
      <c r="J185" s="48"/>
    </row>
    <row r="186" spans="1:10" ht="12.75">
      <c r="A186" s="46"/>
      <c r="B186" s="47"/>
      <c r="C186" s="47"/>
      <c r="D186" s="47"/>
      <c r="E186" s="48"/>
      <c r="F186" s="48"/>
      <c r="G186" s="48"/>
      <c r="H186" s="47"/>
      <c r="J186" s="48"/>
    </row>
    <row r="187" spans="1:10" ht="12.75">
      <c r="A187" s="46"/>
      <c r="B187" s="47"/>
      <c r="C187" s="47"/>
      <c r="D187" s="47"/>
      <c r="E187" s="48"/>
      <c r="F187" s="48"/>
      <c r="G187" s="48"/>
      <c r="H187" s="47"/>
      <c r="J187" s="48"/>
    </row>
    <row r="188" spans="1:10" ht="12.75">
      <c r="A188" s="46"/>
      <c r="B188" s="47"/>
      <c r="C188" s="47"/>
      <c r="D188" s="47"/>
      <c r="E188" s="48"/>
      <c r="F188" s="48"/>
      <c r="G188" s="48"/>
      <c r="H188" s="47"/>
      <c r="J188" s="48"/>
    </row>
    <row r="189" spans="1:10" ht="12.75">
      <c r="A189" s="46"/>
      <c r="B189" s="47"/>
      <c r="C189" s="47"/>
      <c r="D189" s="47"/>
      <c r="E189" s="48"/>
      <c r="F189" s="48"/>
      <c r="G189" s="48"/>
      <c r="H189" s="47"/>
      <c r="J189" s="48"/>
    </row>
    <row r="190" spans="1:10" ht="12.75">
      <c r="A190" s="46"/>
      <c r="B190" s="47"/>
      <c r="C190" s="47"/>
      <c r="D190" s="47"/>
      <c r="E190" s="48"/>
      <c r="F190" s="48"/>
      <c r="G190" s="48"/>
      <c r="H190" s="47"/>
      <c r="J190" s="48"/>
    </row>
    <row r="191" spans="1:10" ht="12.75">
      <c r="A191" s="46"/>
      <c r="B191" s="47"/>
      <c r="C191" s="47"/>
      <c r="D191" s="47"/>
      <c r="E191" s="48"/>
      <c r="F191" s="48"/>
      <c r="G191" s="48"/>
      <c r="H191" s="47"/>
      <c r="J191" s="48"/>
    </row>
    <row r="192" spans="1:10" ht="12.75">
      <c r="A192" s="46"/>
      <c r="B192" s="47"/>
      <c r="C192" s="47"/>
      <c r="D192" s="47"/>
      <c r="E192" s="48"/>
      <c r="F192" s="48"/>
      <c r="G192" s="48"/>
      <c r="H192" s="47"/>
      <c r="J192" s="48"/>
    </row>
    <row r="193" spans="1:10" ht="12.75">
      <c r="A193" s="46"/>
      <c r="B193" s="47"/>
      <c r="C193" s="47"/>
      <c r="D193" s="47"/>
      <c r="E193" s="48"/>
      <c r="F193" s="48"/>
      <c r="G193" s="48"/>
      <c r="H193" s="47"/>
      <c r="J193" s="48"/>
    </row>
    <row r="194" spans="1:10" ht="12.75">
      <c r="A194" s="46"/>
      <c r="B194" s="47"/>
      <c r="C194" s="47"/>
      <c r="D194" s="47"/>
      <c r="E194" s="48"/>
      <c r="F194" s="48"/>
      <c r="G194" s="48"/>
      <c r="H194" s="47"/>
      <c r="J194" s="48"/>
    </row>
    <row r="195" spans="1:10" ht="12.75">
      <c r="A195" s="46"/>
      <c r="B195" s="47"/>
      <c r="C195" s="47"/>
      <c r="D195" s="47"/>
      <c r="E195" s="48"/>
      <c r="F195" s="48"/>
      <c r="G195" s="48"/>
      <c r="H195" s="47"/>
      <c r="J195" s="48"/>
    </row>
    <row r="196" spans="1:10" ht="12.75">
      <c r="A196" s="46"/>
      <c r="B196" s="47"/>
      <c r="C196" s="47"/>
      <c r="D196" s="47"/>
      <c r="E196" s="48"/>
      <c r="F196" s="48"/>
      <c r="G196" s="48"/>
      <c r="H196" s="47"/>
      <c r="J196" s="48"/>
    </row>
    <row r="197" spans="1:10" ht="12.75">
      <c r="A197" s="46"/>
      <c r="B197" s="47"/>
      <c r="C197" s="47"/>
      <c r="D197" s="47"/>
      <c r="E197" s="48"/>
      <c r="F197" s="48"/>
      <c r="G197" s="48"/>
      <c r="H197" s="47"/>
      <c r="J197" s="48"/>
    </row>
    <row r="198" spans="1:10" ht="12.75">
      <c r="A198" s="46"/>
      <c r="B198" s="47"/>
      <c r="C198" s="47"/>
      <c r="D198" s="47"/>
      <c r="E198" s="48"/>
      <c r="F198" s="48"/>
      <c r="G198" s="48"/>
      <c r="H198" s="47"/>
      <c r="J198" s="48"/>
    </row>
    <row r="199" spans="1:10" ht="12.75">
      <c r="A199" s="46"/>
      <c r="B199" s="47"/>
      <c r="C199" s="47"/>
      <c r="D199" s="47"/>
      <c r="E199" s="48"/>
      <c r="F199" s="48"/>
      <c r="G199" s="48"/>
      <c r="H199" s="47"/>
      <c r="J199" s="48"/>
    </row>
    <row r="200" spans="1:10" ht="12.75">
      <c r="A200" s="46"/>
      <c r="B200" s="47"/>
      <c r="C200" s="47"/>
      <c r="D200" s="47"/>
      <c r="E200" s="48"/>
      <c r="F200" s="48"/>
      <c r="G200" s="48"/>
      <c r="H200" s="47"/>
      <c r="J200" s="48"/>
    </row>
    <row r="201" spans="1:10" ht="12.75">
      <c r="A201" s="46"/>
      <c r="B201" s="47"/>
      <c r="C201" s="47"/>
      <c r="D201" s="47"/>
      <c r="E201" s="48"/>
      <c r="F201" s="48"/>
      <c r="G201" s="48"/>
      <c r="H201" s="47"/>
      <c r="J201" s="48"/>
    </row>
    <row r="202" spans="1:10" ht="12.75">
      <c r="A202" s="46"/>
      <c r="B202" s="47"/>
      <c r="C202" s="47"/>
      <c r="D202" s="47"/>
      <c r="E202" s="48"/>
      <c r="F202" s="48"/>
      <c r="G202" s="48"/>
      <c r="H202" s="47"/>
      <c r="J202" s="48"/>
    </row>
    <row r="203" spans="1:10" ht="12.75">
      <c r="A203" s="46"/>
      <c r="B203" s="47"/>
      <c r="C203" s="47"/>
      <c r="D203" s="47"/>
      <c r="E203" s="48"/>
      <c r="F203" s="48"/>
      <c r="G203" s="48"/>
      <c r="H203" s="47"/>
      <c r="J203" s="48"/>
    </row>
    <row r="204" spans="1:10" ht="12.75">
      <c r="A204" s="46"/>
      <c r="B204" s="47"/>
      <c r="C204" s="47"/>
      <c r="D204" s="47"/>
      <c r="E204" s="48"/>
      <c r="F204" s="48"/>
      <c r="G204" s="48"/>
      <c r="H204" s="47"/>
      <c r="J204" s="48"/>
    </row>
    <row r="205" spans="1:10" ht="12.75">
      <c r="A205" s="46"/>
      <c r="B205" s="47"/>
      <c r="C205" s="47"/>
      <c r="D205" s="47"/>
      <c r="E205" s="48"/>
      <c r="F205" s="48"/>
      <c r="G205" s="48"/>
      <c r="H205" s="47"/>
      <c r="J205" s="48"/>
    </row>
    <row r="206" spans="1:10" ht="12.75">
      <c r="A206" s="46"/>
      <c r="B206" s="47"/>
      <c r="C206" s="47"/>
      <c r="D206" s="47"/>
      <c r="E206" s="48"/>
      <c r="F206" s="48"/>
      <c r="G206" s="48"/>
      <c r="H206" s="47"/>
      <c r="J206" s="48"/>
    </row>
    <row r="207" spans="1:10" ht="12.75">
      <c r="A207" s="46"/>
      <c r="B207" s="47"/>
      <c r="C207" s="47"/>
      <c r="D207" s="47"/>
      <c r="E207" s="48"/>
      <c r="F207" s="48"/>
      <c r="G207" s="48"/>
      <c r="H207" s="47"/>
      <c r="J207" s="48"/>
    </row>
    <row r="208" spans="1:10" ht="12.75">
      <c r="A208" s="46"/>
      <c r="B208" s="47"/>
      <c r="C208" s="47"/>
      <c r="D208" s="47"/>
      <c r="E208" s="48"/>
      <c r="F208" s="48"/>
      <c r="G208" s="48"/>
      <c r="H208" s="47"/>
      <c r="J208" s="48"/>
    </row>
    <row r="209" spans="1:10" ht="12.75">
      <c r="A209" s="46"/>
      <c r="B209" s="47"/>
      <c r="C209" s="47"/>
      <c r="D209" s="47"/>
      <c r="E209" s="48"/>
      <c r="F209" s="48"/>
      <c r="G209" s="48"/>
      <c r="H209" s="47"/>
      <c r="J209" s="48"/>
    </row>
    <row r="210" spans="1:10" ht="12.75">
      <c r="A210" s="46"/>
      <c r="B210" s="47"/>
      <c r="C210" s="47"/>
      <c r="D210" s="47"/>
      <c r="E210" s="48"/>
      <c r="F210" s="48"/>
      <c r="G210" s="48"/>
      <c r="H210" s="47"/>
      <c r="J210" s="48"/>
    </row>
    <row r="211" spans="1:10" ht="12.75">
      <c r="A211" s="46"/>
      <c r="B211" s="47"/>
      <c r="C211" s="47"/>
      <c r="D211" s="47"/>
      <c r="E211" s="48"/>
      <c r="F211" s="48"/>
      <c r="G211" s="48"/>
      <c r="H211" s="47"/>
      <c r="J211" s="48"/>
    </row>
    <row r="212" spans="1:10" ht="12.75">
      <c r="A212" s="46"/>
      <c r="B212" s="47"/>
      <c r="C212" s="47"/>
      <c r="D212" s="47"/>
      <c r="E212" s="48"/>
      <c r="F212" s="48"/>
      <c r="G212" s="48"/>
      <c r="H212" s="47"/>
      <c r="J212" s="48"/>
    </row>
    <row r="213" spans="1:10" ht="12.75">
      <c r="A213" s="46"/>
      <c r="B213" s="47"/>
      <c r="C213" s="47"/>
      <c r="D213" s="47"/>
      <c r="E213" s="48"/>
      <c r="F213" s="48"/>
      <c r="G213" s="48"/>
      <c r="H213" s="47"/>
      <c r="J213" s="48"/>
    </row>
    <row r="214" spans="1:10" ht="12.75">
      <c r="A214" s="46"/>
      <c r="B214" s="47"/>
      <c r="C214" s="47"/>
      <c r="D214" s="47"/>
      <c r="E214" s="48"/>
      <c r="F214" s="48"/>
      <c r="G214" s="48"/>
      <c r="H214" s="47"/>
      <c r="J214" s="48"/>
    </row>
    <row r="215" spans="1:10" ht="12.75">
      <c r="A215" s="46"/>
      <c r="B215" s="47"/>
      <c r="C215" s="47"/>
      <c r="D215" s="47"/>
      <c r="E215" s="48"/>
      <c r="F215" s="48"/>
      <c r="G215" s="48"/>
      <c r="H215" s="47"/>
      <c r="J215" s="48"/>
    </row>
    <row r="216" spans="1:10" ht="12.75">
      <c r="A216" s="46"/>
      <c r="B216" s="47"/>
      <c r="C216" s="47"/>
      <c r="D216" s="47"/>
      <c r="E216" s="48"/>
      <c r="F216" s="48"/>
      <c r="G216" s="48"/>
      <c r="H216" s="47"/>
      <c r="J216" s="48"/>
    </row>
    <row r="217" spans="1:10" ht="12.75">
      <c r="A217" s="46"/>
      <c r="B217" s="47"/>
      <c r="C217" s="47"/>
      <c r="D217" s="47"/>
      <c r="E217" s="48"/>
      <c r="F217" s="48"/>
      <c r="G217" s="48"/>
      <c r="H217" s="47"/>
      <c r="J217" s="48"/>
    </row>
    <row r="218" spans="1:10" ht="12.75">
      <c r="A218" s="46"/>
      <c r="B218" s="47"/>
      <c r="C218" s="47"/>
      <c r="D218" s="47"/>
      <c r="E218" s="48"/>
      <c r="F218" s="48"/>
      <c r="G218" s="48"/>
      <c r="H218" s="47"/>
      <c r="J218" s="48"/>
    </row>
    <row r="219" spans="1:10" ht="12.75">
      <c r="A219" s="46"/>
      <c r="B219" s="47"/>
      <c r="C219" s="47"/>
      <c r="D219" s="47"/>
      <c r="E219" s="48"/>
      <c r="F219" s="48"/>
      <c r="G219" s="48"/>
      <c r="H219" s="47"/>
      <c r="J219" s="48"/>
    </row>
    <row r="220" spans="1:10" ht="12.75">
      <c r="A220" s="46"/>
      <c r="B220" s="47"/>
      <c r="C220" s="47"/>
      <c r="D220" s="47"/>
      <c r="E220" s="48"/>
      <c r="F220" s="48"/>
      <c r="G220" s="48"/>
      <c r="H220" s="47"/>
      <c r="J220" s="48"/>
    </row>
    <row r="221" spans="1:10" ht="12.75">
      <c r="A221" s="46"/>
      <c r="B221" s="47"/>
      <c r="C221" s="47"/>
      <c r="D221" s="47"/>
      <c r="E221" s="48"/>
      <c r="F221" s="48"/>
      <c r="G221" s="48"/>
      <c r="H221" s="47"/>
      <c r="J221" s="48"/>
    </row>
    <row r="222" spans="1:10" ht="12.75">
      <c r="A222" s="46"/>
      <c r="B222" s="47"/>
      <c r="C222" s="47"/>
      <c r="D222" s="47"/>
      <c r="E222" s="48"/>
      <c r="F222" s="48"/>
      <c r="G222" s="48"/>
      <c r="H222" s="47"/>
      <c r="J222" s="48"/>
    </row>
    <row r="223" spans="1:10" ht="12.75">
      <c r="A223" s="46"/>
      <c r="B223" s="47"/>
      <c r="C223" s="47"/>
      <c r="D223" s="47"/>
      <c r="E223" s="48"/>
      <c r="F223" s="48"/>
      <c r="G223" s="48"/>
      <c r="H223" s="47"/>
      <c r="J223" s="48"/>
    </row>
    <row r="224" spans="1:10" ht="12.75">
      <c r="A224" s="46"/>
      <c r="B224" s="47"/>
      <c r="C224" s="47"/>
      <c r="D224" s="47"/>
      <c r="E224" s="48"/>
      <c r="F224" s="48"/>
      <c r="G224" s="48"/>
      <c r="H224" s="47"/>
      <c r="J224" s="48"/>
    </row>
    <row r="225" spans="1:10" ht="12.75">
      <c r="A225" s="46"/>
      <c r="B225" s="47"/>
      <c r="C225" s="47"/>
      <c r="D225" s="47"/>
      <c r="E225" s="48"/>
      <c r="F225" s="48"/>
      <c r="G225" s="48"/>
      <c r="H225" s="47"/>
      <c r="J225" s="48"/>
    </row>
    <row r="226" spans="1:10" ht="12.75">
      <c r="A226" s="46"/>
      <c r="B226" s="47"/>
      <c r="C226" s="47"/>
      <c r="D226" s="47"/>
      <c r="E226" s="48"/>
      <c r="F226" s="48"/>
      <c r="G226" s="48"/>
      <c r="H226" s="47"/>
      <c r="J226" s="48"/>
    </row>
    <row r="227" spans="1:10" ht="12.75">
      <c r="A227" s="46"/>
      <c r="B227" s="47"/>
      <c r="C227" s="47"/>
      <c r="D227" s="47"/>
      <c r="E227" s="48"/>
      <c r="F227" s="48"/>
      <c r="G227" s="48"/>
      <c r="H227" s="47"/>
      <c r="J227" s="48"/>
    </row>
    <row r="228" spans="1:10" ht="12.75">
      <c r="A228" s="46"/>
      <c r="B228" s="47"/>
      <c r="C228" s="47"/>
      <c r="D228" s="47"/>
      <c r="E228" s="48"/>
      <c r="F228" s="48"/>
      <c r="G228" s="48"/>
      <c r="H228" s="47"/>
      <c r="J228" s="48"/>
    </row>
    <row r="229" spans="1:10" ht="12.75">
      <c r="A229" s="46"/>
      <c r="B229" s="47"/>
      <c r="C229" s="47"/>
      <c r="D229" s="47"/>
      <c r="E229" s="48"/>
      <c r="F229" s="48"/>
      <c r="G229" s="48"/>
      <c r="H229" s="47"/>
      <c r="J229" s="48"/>
    </row>
    <row r="230" spans="1:10" ht="12.75">
      <c r="A230" s="46"/>
      <c r="B230" s="47"/>
      <c r="C230" s="47"/>
      <c r="D230" s="47"/>
      <c r="E230" s="48"/>
      <c r="F230" s="48"/>
      <c r="G230" s="48"/>
      <c r="H230" s="47"/>
      <c r="J230" s="48"/>
    </row>
    <row r="231" spans="1:10" ht="12.75">
      <c r="A231" s="46"/>
      <c r="B231" s="47"/>
      <c r="C231" s="47"/>
      <c r="D231" s="47"/>
      <c r="E231" s="48"/>
      <c r="F231" s="48"/>
      <c r="G231" s="48"/>
      <c r="H231" s="47"/>
      <c r="J231" s="48"/>
    </row>
    <row r="232" spans="1:10" ht="12.75">
      <c r="A232" s="46"/>
      <c r="B232" s="47"/>
      <c r="C232" s="47"/>
      <c r="D232" s="47"/>
      <c r="E232" s="48"/>
      <c r="F232" s="48"/>
      <c r="G232" s="48"/>
      <c r="H232" s="47"/>
      <c r="J232" s="48"/>
    </row>
    <row r="233" spans="1:10" ht="12.75">
      <c r="A233" s="46"/>
      <c r="B233" s="47"/>
      <c r="C233" s="47"/>
      <c r="D233" s="47"/>
      <c r="E233" s="48"/>
      <c r="F233" s="48"/>
      <c r="G233" s="48"/>
      <c r="H233" s="47"/>
      <c r="J233" s="48"/>
    </row>
    <row r="234" spans="1:10" ht="12.75">
      <c r="A234" s="46"/>
      <c r="B234" s="47"/>
      <c r="C234" s="47"/>
      <c r="D234" s="47"/>
      <c r="E234" s="48"/>
      <c r="F234" s="48"/>
      <c r="G234" s="48"/>
      <c r="H234" s="47"/>
      <c r="J234" s="48"/>
    </row>
    <row r="235" spans="1:10" ht="12.75">
      <c r="A235" s="46"/>
      <c r="B235" s="47"/>
      <c r="C235" s="47"/>
      <c r="D235" s="47"/>
      <c r="E235" s="48"/>
      <c r="F235" s="48"/>
      <c r="G235" s="48"/>
      <c r="H235" s="47"/>
      <c r="J235" s="48"/>
    </row>
    <row r="236" spans="1:10" ht="12.75">
      <c r="A236" s="46"/>
      <c r="B236" s="47"/>
      <c r="C236" s="47"/>
      <c r="D236" s="47"/>
      <c r="E236" s="48"/>
      <c r="F236" s="48"/>
      <c r="G236" s="48"/>
      <c r="H236" s="47"/>
      <c r="J236" s="48"/>
    </row>
    <row r="237" spans="1:10" ht="12.75">
      <c r="A237" s="46"/>
      <c r="B237" s="47"/>
      <c r="C237" s="47"/>
      <c r="D237" s="47"/>
      <c r="E237" s="48"/>
      <c r="F237" s="48"/>
      <c r="G237" s="48"/>
      <c r="H237" s="47"/>
      <c r="J237" s="48"/>
    </row>
    <row r="238" spans="1:10" ht="12.75">
      <c r="A238" s="46"/>
      <c r="B238" s="47"/>
      <c r="C238" s="47"/>
      <c r="D238" s="47"/>
      <c r="E238" s="48"/>
      <c r="F238" s="48"/>
      <c r="G238" s="48"/>
      <c r="H238" s="47"/>
      <c r="J238" s="48"/>
    </row>
    <row r="239" spans="1:10" ht="12.75">
      <c r="A239" s="46"/>
      <c r="B239" s="47"/>
      <c r="C239" s="47"/>
      <c r="D239" s="47"/>
      <c r="E239" s="48"/>
      <c r="F239" s="48"/>
      <c r="G239" s="48"/>
      <c r="H239" s="47"/>
      <c r="J239" s="48"/>
    </row>
    <row r="240" spans="1:10" ht="12.75">
      <c r="A240" s="46"/>
      <c r="B240" s="47"/>
      <c r="C240" s="47"/>
      <c r="D240" s="47"/>
      <c r="E240" s="48"/>
      <c r="F240" s="48"/>
      <c r="G240" s="48"/>
      <c r="H240" s="47"/>
      <c r="J240" s="48"/>
    </row>
    <row r="241" spans="1:10" ht="12.75">
      <c r="A241" s="46"/>
      <c r="B241" s="47"/>
      <c r="C241" s="47"/>
      <c r="D241" s="47"/>
      <c r="E241" s="48"/>
      <c r="F241" s="48"/>
      <c r="G241" s="48"/>
      <c r="H241" s="47"/>
      <c r="J241" s="48"/>
    </row>
    <row r="242" spans="1:10" ht="12.75">
      <c r="A242" s="46"/>
      <c r="B242" s="47"/>
      <c r="C242" s="47"/>
      <c r="D242" s="47"/>
      <c r="E242" s="48"/>
      <c r="F242" s="48"/>
      <c r="G242" s="48"/>
      <c r="H242" s="47"/>
      <c r="J242" s="48"/>
    </row>
    <row r="243" spans="1:10" ht="12.75">
      <c r="A243" s="46"/>
      <c r="B243" s="47"/>
      <c r="C243" s="47"/>
      <c r="D243" s="47"/>
      <c r="E243" s="48"/>
      <c r="F243" s="48"/>
      <c r="G243" s="48"/>
      <c r="H243" s="47"/>
      <c r="J243" s="48"/>
    </row>
    <row r="244" spans="1:10" ht="12.75">
      <c r="A244" s="46"/>
      <c r="B244" s="47"/>
      <c r="C244" s="47"/>
      <c r="D244" s="47"/>
      <c r="E244" s="48"/>
      <c r="F244" s="48"/>
      <c r="G244" s="48"/>
      <c r="H244" s="47"/>
      <c r="J244" s="48"/>
    </row>
    <row r="245" spans="1:10" ht="12.75">
      <c r="A245" s="46"/>
      <c r="B245" s="47"/>
      <c r="C245" s="47"/>
      <c r="D245" s="47"/>
      <c r="E245" s="48"/>
      <c r="F245" s="48"/>
      <c r="G245" s="48"/>
      <c r="H245" s="47"/>
      <c r="J245" s="48"/>
    </row>
    <row r="246" spans="1:10" ht="12.75">
      <c r="A246" s="46"/>
      <c r="B246" s="47"/>
      <c r="C246" s="47"/>
      <c r="D246" s="47"/>
      <c r="E246" s="48"/>
      <c r="F246" s="48"/>
      <c r="G246" s="48"/>
      <c r="H246" s="47"/>
      <c r="J246" s="48"/>
    </row>
    <row r="247" spans="1:10" ht="12.75">
      <c r="A247" s="46"/>
      <c r="B247" s="47"/>
      <c r="C247" s="47"/>
      <c r="D247" s="47"/>
      <c r="E247" s="48"/>
      <c r="F247" s="48"/>
      <c r="G247" s="48"/>
      <c r="H247" s="47"/>
      <c r="J247" s="48"/>
    </row>
    <row r="248" spans="1:10" ht="12.75">
      <c r="A248" s="46"/>
      <c r="B248" s="47"/>
      <c r="C248" s="47"/>
      <c r="D248" s="47"/>
      <c r="E248" s="48"/>
      <c r="F248" s="48"/>
      <c r="G248" s="48"/>
      <c r="H248" s="47"/>
      <c r="J248" s="48"/>
    </row>
    <row r="249" spans="1:10" ht="12.75">
      <c r="A249" s="46"/>
      <c r="B249" s="47"/>
      <c r="C249" s="47"/>
      <c r="D249" s="47"/>
      <c r="E249" s="48"/>
      <c r="F249" s="48"/>
      <c r="G249" s="48"/>
      <c r="H249" s="47"/>
      <c r="J249" s="48"/>
    </row>
    <row r="250" spans="1:10" ht="12.75">
      <c r="A250" s="46"/>
      <c r="B250" s="47"/>
      <c r="C250" s="47"/>
      <c r="D250" s="47"/>
      <c r="E250" s="48"/>
      <c r="F250" s="48"/>
      <c r="G250" s="48"/>
      <c r="H250" s="47"/>
      <c r="J250" s="48"/>
    </row>
    <row r="251" spans="1:10" ht="12.75">
      <c r="A251" s="46"/>
      <c r="B251" s="47"/>
      <c r="C251" s="47"/>
      <c r="D251" s="47"/>
      <c r="E251" s="48"/>
      <c r="F251" s="48"/>
      <c r="G251" s="48"/>
      <c r="H251" s="47"/>
      <c r="J251" s="48"/>
    </row>
    <row r="252" spans="1:10" ht="12.75">
      <c r="A252" s="46"/>
      <c r="B252" s="47"/>
      <c r="C252" s="47"/>
      <c r="D252" s="47"/>
      <c r="E252" s="48"/>
      <c r="F252" s="48"/>
      <c r="G252" s="48"/>
      <c r="H252" s="47"/>
      <c r="J252" s="48"/>
    </row>
    <row r="253" spans="1:10" ht="12.75">
      <c r="A253" s="46"/>
      <c r="B253" s="47"/>
      <c r="C253" s="47"/>
      <c r="D253" s="47"/>
      <c r="E253" s="48"/>
      <c r="F253" s="48"/>
      <c r="G253" s="48"/>
      <c r="H253" s="47"/>
      <c r="J253" s="48"/>
    </row>
    <row r="254" spans="1:10" ht="12.75">
      <c r="A254" s="46"/>
      <c r="B254" s="47"/>
      <c r="C254" s="47"/>
      <c r="D254" s="47"/>
      <c r="E254" s="48"/>
      <c r="F254" s="48"/>
      <c r="G254" s="48"/>
      <c r="H254" s="47"/>
      <c r="J254" s="48"/>
    </row>
    <row r="255" spans="1:10" ht="12.75">
      <c r="A255" s="46"/>
      <c r="B255" s="47"/>
      <c r="C255" s="47"/>
      <c r="D255" s="47"/>
      <c r="E255" s="48"/>
      <c r="F255" s="48"/>
      <c r="G255" s="48"/>
      <c r="H255" s="47"/>
      <c r="J255" s="48"/>
    </row>
    <row r="256" spans="1:10" ht="12.75">
      <c r="A256" s="46"/>
      <c r="B256" s="47"/>
      <c r="C256" s="47"/>
      <c r="D256" s="47"/>
      <c r="E256" s="48"/>
      <c r="F256" s="48"/>
      <c r="G256" s="48"/>
      <c r="H256" s="47"/>
      <c r="J256" s="48"/>
    </row>
    <row r="257" spans="1:10" ht="12.75">
      <c r="A257" s="46"/>
      <c r="B257" s="47"/>
      <c r="C257" s="47"/>
      <c r="D257" s="47"/>
      <c r="E257" s="48"/>
      <c r="F257" s="48"/>
      <c r="G257" s="48"/>
      <c r="H257" s="47"/>
      <c r="J257" s="48"/>
    </row>
    <row r="258" spans="1:10" ht="12.75">
      <c r="A258" s="46"/>
      <c r="B258" s="47"/>
      <c r="C258" s="47"/>
      <c r="D258" s="47"/>
      <c r="E258" s="48"/>
      <c r="F258" s="48"/>
      <c r="G258" s="48"/>
      <c r="H258" s="47"/>
      <c r="J258" s="48"/>
    </row>
    <row r="259" spans="1:10" ht="12.75">
      <c r="A259" s="46"/>
      <c r="B259" s="47"/>
      <c r="C259" s="47"/>
      <c r="D259" s="47"/>
      <c r="E259" s="48"/>
      <c r="F259" s="48"/>
      <c r="G259" s="48"/>
      <c r="H259" s="47"/>
      <c r="J259" s="48"/>
    </row>
    <row r="260" spans="1:10" ht="12.75">
      <c r="A260" s="46"/>
      <c r="B260" s="47"/>
      <c r="C260" s="47"/>
      <c r="D260" s="47"/>
      <c r="E260" s="48"/>
      <c r="F260" s="48"/>
      <c r="G260" s="48"/>
      <c r="H260" s="47"/>
      <c r="J260" s="48"/>
    </row>
    <row r="261" spans="1:10" ht="12.75">
      <c r="A261" s="46"/>
      <c r="B261" s="47"/>
      <c r="C261" s="47"/>
      <c r="D261" s="47"/>
      <c r="E261" s="48"/>
      <c r="F261" s="48"/>
      <c r="G261" s="48"/>
      <c r="H261" s="47"/>
      <c r="J261" s="48"/>
    </row>
    <row r="262" spans="1:10" ht="12.75">
      <c r="A262" s="46"/>
      <c r="B262" s="47"/>
      <c r="C262" s="47"/>
      <c r="D262" s="47"/>
      <c r="E262" s="48"/>
      <c r="F262" s="48"/>
      <c r="G262" s="48"/>
      <c r="H262" s="47"/>
      <c r="J262" s="48"/>
    </row>
    <row r="263" spans="1:10" ht="12.75">
      <c r="A263" s="46"/>
      <c r="B263" s="47"/>
      <c r="C263" s="47"/>
      <c r="D263" s="47"/>
      <c r="E263" s="48"/>
      <c r="F263" s="48"/>
      <c r="G263" s="48"/>
      <c r="H263" s="47"/>
      <c r="J263" s="48"/>
    </row>
    <row r="264" spans="1:10" ht="12.75">
      <c r="A264" s="46"/>
      <c r="B264" s="47"/>
      <c r="C264" s="47"/>
      <c r="D264" s="47"/>
      <c r="E264" s="48"/>
      <c r="F264" s="48"/>
      <c r="G264" s="48"/>
      <c r="H264" s="47"/>
      <c r="J264" s="48"/>
    </row>
    <row r="265" spans="1:10" ht="12.75">
      <c r="A265" s="46"/>
      <c r="B265" s="47"/>
      <c r="C265" s="47"/>
      <c r="D265" s="47"/>
      <c r="E265" s="48"/>
      <c r="F265" s="48"/>
      <c r="G265" s="48"/>
      <c r="H265" s="47"/>
      <c r="J265" s="48"/>
    </row>
    <row r="266" spans="1:10" ht="12.75">
      <c r="A266" s="46"/>
      <c r="B266" s="47"/>
      <c r="C266" s="47"/>
      <c r="D266" s="47"/>
      <c r="E266" s="48"/>
      <c r="F266" s="48"/>
      <c r="G266" s="48"/>
      <c r="H266" s="47"/>
      <c r="J266" s="48"/>
    </row>
    <row r="267" spans="1:10" ht="12.75">
      <c r="A267" s="46"/>
      <c r="B267" s="47"/>
      <c r="C267" s="47"/>
      <c r="D267" s="47"/>
      <c r="E267" s="48"/>
      <c r="F267" s="48"/>
      <c r="G267" s="48"/>
      <c r="H267" s="47"/>
      <c r="J267" s="48"/>
    </row>
    <row r="268" spans="1:10" ht="12.75">
      <c r="A268" s="46"/>
      <c r="B268" s="47"/>
      <c r="C268" s="47"/>
      <c r="D268" s="47"/>
      <c r="E268" s="48"/>
      <c r="F268" s="48"/>
      <c r="G268" s="48"/>
      <c r="H268" s="47"/>
      <c r="J268" s="48"/>
    </row>
    <row r="269" spans="1:10" ht="12.75">
      <c r="A269" s="46"/>
      <c r="B269" s="47"/>
      <c r="C269" s="47"/>
      <c r="D269" s="47"/>
      <c r="E269" s="48"/>
      <c r="F269" s="48"/>
      <c r="G269" s="48"/>
      <c r="H269" s="47"/>
      <c r="J269" s="48"/>
    </row>
    <row r="270" spans="1:10" ht="12.75">
      <c r="A270" s="46"/>
      <c r="B270" s="47"/>
      <c r="C270" s="47"/>
      <c r="D270" s="47"/>
      <c r="E270" s="48"/>
      <c r="F270" s="48"/>
      <c r="G270" s="48"/>
      <c r="H270" s="47"/>
      <c r="J270" s="48"/>
    </row>
    <row r="271" spans="1:10" ht="12.75">
      <c r="A271" s="46"/>
      <c r="B271" s="47"/>
      <c r="C271" s="47"/>
      <c r="D271" s="47"/>
      <c r="E271" s="48"/>
      <c r="F271" s="48"/>
      <c r="G271" s="48"/>
      <c r="H271" s="47"/>
      <c r="J271" s="48"/>
    </row>
    <row r="272" spans="1:10" ht="12.75">
      <c r="A272" s="46"/>
      <c r="B272" s="47"/>
      <c r="C272" s="47"/>
      <c r="D272" s="47"/>
      <c r="E272" s="48"/>
      <c r="F272" s="48"/>
      <c r="G272" s="48"/>
      <c r="H272" s="47"/>
      <c r="J272" s="48"/>
    </row>
    <row r="273" spans="1:10" ht="12.75">
      <c r="A273" s="46"/>
      <c r="B273" s="47"/>
      <c r="C273" s="47"/>
      <c r="D273" s="47"/>
      <c r="E273" s="48"/>
      <c r="F273" s="48"/>
      <c r="G273" s="48"/>
      <c r="H273" s="47"/>
      <c r="J273" s="48"/>
    </row>
    <row r="274" spans="1:10" ht="12.75">
      <c r="A274" s="46"/>
      <c r="B274" s="47"/>
      <c r="C274" s="47"/>
      <c r="D274" s="47"/>
      <c r="E274" s="48"/>
      <c r="F274" s="48"/>
      <c r="G274" s="48"/>
      <c r="H274" s="47"/>
      <c r="J274" s="48"/>
    </row>
    <row r="275" spans="1:10" ht="12.75">
      <c r="A275" s="46"/>
      <c r="B275" s="47"/>
      <c r="C275" s="47"/>
      <c r="D275" s="47"/>
      <c r="E275" s="48"/>
      <c r="F275" s="48"/>
      <c r="G275" s="48"/>
      <c r="H275" s="47"/>
      <c r="J275" s="48"/>
    </row>
    <row r="276" spans="1:10" ht="12.75">
      <c r="A276" s="46"/>
      <c r="B276" s="47"/>
      <c r="C276" s="47"/>
      <c r="D276" s="47"/>
      <c r="E276" s="48"/>
      <c r="F276" s="48"/>
      <c r="G276" s="48"/>
      <c r="H276" s="47"/>
      <c r="J276" s="48"/>
    </row>
    <row r="277" spans="1:10" ht="12.75">
      <c r="A277" s="46"/>
      <c r="B277" s="47"/>
      <c r="C277" s="47"/>
      <c r="D277" s="47"/>
      <c r="E277" s="48"/>
      <c r="F277" s="48"/>
      <c r="G277" s="48"/>
      <c r="H277" s="47"/>
      <c r="J277" s="48"/>
    </row>
    <row r="278" spans="1:10" ht="12.75">
      <c r="A278" s="46"/>
      <c r="B278" s="47"/>
      <c r="C278" s="47"/>
      <c r="D278" s="47"/>
      <c r="E278" s="48"/>
      <c r="F278" s="48"/>
      <c r="G278" s="48"/>
      <c r="H278" s="47"/>
      <c r="J278" s="48"/>
    </row>
    <row r="279" spans="1:10" ht="12.75">
      <c r="A279" s="46"/>
      <c r="B279" s="47"/>
      <c r="C279" s="47"/>
      <c r="D279" s="47"/>
      <c r="E279" s="48"/>
      <c r="F279" s="48"/>
      <c r="G279" s="48"/>
      <c r="H279" s="47"/>
      <c r="J279" s="48"/>
    </row>
    <row r="280" spans="1:10" ht="12.75">
      <c r="A280" s="46"/>
      <c r="B280" s="47"/>
      <c r="C280" s="47"/>
      <c r="D280" s="47"/>
      <c r="E280" s="48"/>
      <c r="F280" s="48"/>
      <c r="G280" s="48"/>
      <c r="H280" s="47"/>
      <c r="J280" s="48"/>
    </row>
    <row r="281" spans="1:10" ht="12.75">
      <c r="A281" s="46"/>
      <c r="B281" s="47"/>
      <c r="C281" s="47"/>
      <c r="D281" s="47"/>
      <c r="E281" s="48"/>
      <c r="F281" s="48"/>
      <c r="G281" s="48"/>
      <c r="H281" s="47"/>
      <c r="J281" s="48"/>
    </row>
    <row r="282" spans="1:10" ht="12.75">
      <c r="A282" s="46"/>
      <c r="B282" s="47"/>
      <c r="C282" s="47"/>
      <c r="D282" s="47"/>
      <c r="E282" s="48"/>
      <c r="F282" s="48"/>
      <c r="G282" s="48"/>
      <c r="H282" s="47"/>
      <c r="J282" s="48"/>
    </row>
    <row r="283" spans="1:10" ht="12.75">
      <c r="A283" s="46"/>
      <c r="B283" s="47"/>
      <c r="C283" s="47"/>
      <c r="D283" s="47"/>
      <c r="E283" s="48"/>
      <c r="F283" s="48"/>
      <c r="G283" s="48"/>
      <c r="H283" s="47"/>
      <c r="J283" s="48"/>
    </row>
    <row r="284" spans="1:10" ht="12.75">
      <c r="A284" s="46"/>
      <c r="B284" s="47"/>
      <c r="C284" s="47"/>
      <c r="D284" s="47"/>
      <c r="E284" s="48"/>
      <c r="F284" s="48"/>
      <c r="G284" s="48"/>
      <c r="H284" s="47"/>
      <c r="J284" s="48"/>
    </row>
    <row r="285" spans="1:10" ht="12.75">
      <c r="A285" s="46"/>
      <c r="B285" s="47"/>
      <c r="C285" s="47"/>
      <c r="D285" s="47"/>
      <c r="E285" s="48"/>
      <c r="F285" s="48"/>
      <c r="G285" s="48"/>
      <c r="H285" s="47"/>
      <c r="J285" s="48"/>
    </row>
    <row r="286" spans="1:10" ht="12.75">
      <c r="A286" s="46"/>
      <c r="B286" s="47"/>
      <c r="C286" s="47"/>
      <c r="D286" s="47"/>
      <c r="E286" s="48"/>
      <c r="F286" s="48"/>
      <c r="G286" s="48"/>
      <c r="H286" s="47"/>
      <c r="J286" s="48"/>
    </row>
    <row r="287" spans="1:10" ht="12.75">
      <c r="A287" s="46"/>
      <c r="B287" s="47"/>
      <c r="C287" s="47"/>
      <c r="D287" s="47"/>
      <c r="E287" s="48"/>
      <c r="F287" s="48"/>
      <c r="G287" s="48"/>
      <c r="H287" s="47"/>
      <c r="J287" s="48"/>
    </row>
    <row r="288" spans="1:10" ht="12.75">
      <c r="A288" s="46"/>
      <c r="B288" s="47"/>
      <c r="C288" s="47"/>
      <c r="D288" s="47"/>
      <c r="E288" s="48"/>
      <c r="F288" s="48"/>
      <c r="G288" s="48"/>
      <c r="H288" s="47"/>
      <c r="J288" s="48"/>
    </row>
    <row r="289" spans="1:10" ht="12.75">
      <c r="A289" s="46"/>
      <c r="B289" s="47"/>
      <c r="C289" s="47"/>
      <c r="D289" s="47"/>
      <c r="E289" s="48"/>
      <c r="F289" s="48"/>
      <c r="G289" s="48"/>
      <c r="H289" s="47"/>
      <c r="J289" s="48"/>
    </row>
    <row r="290" spans="1:10" ht="12.75">
      <c r="A290" s="46"/>
      <c r="B290" s="47"/>
      <c r="C290" s="47"/>
      <c r="D290" s="47"/>
      <c r="E290" s="48"/>
      <c r="F290" s="48"/>
      <c r="G290" s="48"/>
      <c r="H290" s="47"/>
      <c r="J290" s="48"/>
    </row>
    <row r="291" spans="1:10" ht="12.75">
      <c r="A291" s="46"/>
      <c r="B291" s="47"/>
      <c r="C291" s="47"/>
      <c r="D291" s="47"/>
      <c r="E291" s="48"/>
      <c r="F291" s="48"/>
      <c r="G291" s="48"/>
      <c r="H291" s="47"/>
      <c r="J291" s="48"/>
    </row>
    <row r="292" spans="1:10" ht="12.75">
      <c r="A292" s="46"/>
      <c r="B292" s="47"/>
      <c r="C292" s="47"/>
      <c r="D292" s="47"/>
      <c r="E292" s="48"/>
      <c r="F292" s="48"/>
      <c r="G292" s="48"/>
      <c r="H292" s="47"/>
      <c r="J292" s="48"/>
    </row>
    <row r="293" spans="1:10" ht="12.75">
      <c r="A293" s="46"/>
      <c r="B293" s="47"/>
      <c r="C293" s="47"/>
      <c r="D293" s="47"/>
      <c r="E293" s="48"/>
      <c r="F293" s="48"/>
      <c r="G293" s="48"/>
      <c r="H293" s="47"/>
      <c r="J293" s="48"/>
    </row>
    <row r="294" spans="1:10" ht="12.75">
      <c r="A294" s="46"/>
      <c r="B294" s="47"/>
      <c r="C294" s="47"/>
      <c r="D294" s="47"/>
      <c r="E294" s="48"/>
      <c r="F294" s="48"/>
      <c r="G294" s="48"/>
      <c r="H294" s="47"/>
      <c r="J294" s="48"/>
    </row>
    <row r="295" spans="1:10" ht="12.75">
      <c r="A295" s="46"/>
      <c r="B295" s="47"/>
      <c r="C295" s="47"/>
      <c r="D295" s="47"/>
      <c r="E295" s="48"/>
      <c r="F295" s="48"/>
      <c r="G295" s="48"/>
      <c r="H295" s="47"/>
      <c r="J295" s="48"/>
    </row>
    <row r="296" spans="1:10" ht="12.75">
      <c r="A296" s="46"/>
      <c r="B296" s="47"/>
      <c r="C296" s="47"/>
      <c r="D296" s="47"/>
      <c r="E296" s="48"/>
      <c r="F296" s="48"/>
      <c r="G296" s="48"/>
      <c r="H296" s="47"/>
      <c r="J296" s="48"/>
    </row>
    <row r="297" spans="1:10" ht="12.75">
      <c r="A297" s="46"/>
      <c r="B297" s="47"/>
      <c r="C297" s="47"/>
      <c r="D297" s="47"/>
      <c r="E297" s="48"/>
      <c r="F297" s="48"/>
      <c r="G297" s="48"/>
      <c r="H297" s="47"/>
      <c r="J297" s="48"/>
    </row>
    <row r="298" spans="1:10" ht="12.75">
      <c r="A298" s="46"/>
      <c r="B298" s="47"/>
      <c r="C298" s="47"/>
      <c r="D298" s="47"/>
      <c r="E298" s="48"/>
      <c r="F298" s="48"/>
      <c r="G298" s="48"/>
      <c r="H298" s="47"/>
      <c r="J298" s="48"/>
    </row>
    <row r="299" spans="1:10" ht="12.75">
      <c r="A299" s="46"/>
      <c r="B299" s="47"/>
      <c r="C299" s="47"/>
      <c r="D299" s="47"/>
      <c r="E299" s="48"/>
      <c r="F299" s="48"/>
      <c r="G299" s="48"/>
      <c r="H299" s="47"/>
      <c r="J299" s="48"/>
    </row>
    <row r="300" spans="1:10" ht="12.75">
      <c r="A300" s="46"/>
      <c r="B300" s="47"/>
      <c r="C300" s="47"/>
      <c r="D300" s="47"/>
      <c r="E300" s="48"/>
      <c r="F300" s="48"/>
      <c r="G300" s="48"/>
      <c r="H300" s="47"/>
      <c r="J300" s="48"/>
    </row>
    <row r="301" spans="1:10" ht="12.75">
      <c r="A301" s="46"/>
      <c r="B301" s="47"/>
      <c r="C301" s="47"/>
      <c r="D301" s="47"/>
      <c r="E301" s="48"/>
      <c r="F301" s="48"/>
      <c r="G301" s="48"/>
      <c r="H301" s="47"/>
      <c r="J301" s="48"/>
    </row>
    <row r="302" spans="1:10" ht="12.75">
      <c r="A302" s="46"/>
      <c r="B302" s="47"/>
      <c r="C302" s="47"/>
      <c r="D302" s="47"/>
      <c r="E302" s="48"/>
      <c r="F302" s="48"/>
      <c r="G302" s="48"/>
      <c r="H302" s="47"/>
      <c r="J302" s="48"/>
    </row>
    <row r="303" spans="1:10" ht="12.75">
      <c r="A303" s="46"/>
      <c r="B303" s="47"/>
      <c r="C303" s="47"/>
      <c r="D303" s="47"/>
      <c r="E303" s="48"/>
      <c r="F303" s="48"/>
      <c r="G303" s="48"/>
      <c r="H303" s="47"/>
      <c r="J303" s="48"/>
    </row>
    <row r="304" spans="1:10" ht="12.75">
      <c r="A304" s="46"/>
      <c r="B304" s="47"/>
      <c r="C304" s="47"/>
      <c r="D304" s="47"/>
      <c r="E304" s="48"/>
      <c r="F304" s="48"/>
      <c r="G304" s="48"/>
      <c r="H304" s="47"/>
      <c r="J304" s="48"/>
    </row>
    <row r="305" spans="1:10" ht="12.75">
      <c r="A305" s="46"/>
      <c r="B305" s="47"/>
      <c r="C305" s="47"/>
      <c r="D305" s="47"/>
      <c r="E305" s="48"/>
      <c r="F305" s="48"/>
      <c r="G305" s="48"/>
      <c r="H305" s="47"/>
      <c r="J305" s="48"/>
    </row>
    <row r="306" spans="1:10" ht="12.75">
      <c r="A306" s="46"/>
      <c r="B306" s="47"/>
      <c r="C306" s="47"/>
      <c r="D306" s="47"/>
      <c r="E306" s="48"/>
      <c r="F306" s="48"/>
      <c r="G306" s="48"/>
      <c r="H306" s="47"/>
      <c r="J306" s="48"/>
    </row>
    <row r="307" spans="1:10" ht="12.75">
      <c r="A307" s="46"/>
      <c r="B307" s="47"/>
      <c r="C307" s="47"/>
      <c r="D307" s="47"/>
      <c r="E307" s="48"/>
      <c r="F307" s="48"/>
      <c r="G307" s="48"/>
      <c r="H307" s="47"/>
      <c r="J307" s="48"/>
    </row>
    <row r="308" spans="1:10" ht="12.75">
      <c r="A308" s="46"/>
      <c r="B308" s="47"/>
      <c r="C308" s="47"/>
      <c r="D308" s="47"/>
      <c r="E308" s="48"/>
      <c r="F308" s="48"/>
      <c r="G308" s="48"/>
      <c r="H308" s="47"/>
      <c r="J308" s="48"/>
    </row>
    <row r="309" spans="1:10" ht="12.75">
      <c r="A309" s="46"/>
      <c r="B309" s="47"/>
      <c r="C309" s="47"/>
      <c r="D309" s="47"/>
      <c r="E309" s="48"/>
      <c r="F309" s="48"/>
      <c r="G309" s="48"/>
      <c r="H309" s="47"/>
      <c r="J309" s="48"/>
    </row>
    <row r="310" spans="1:10" ht="12.75">
      <c r="A310" s="46"/>
      <c r="B310" s="47"/>
      <c r="C310" s="47"/>
      <c r="D310" s="47"/>
      <c r="E310" s="48"/>
      <c r="F310" s="48"/>
      <c r="G310" s="48"/>
      <c r="H310" s="47"/>
      <c r="J310" s="48"/>
    </row>
    <row r="311" spans="1:10" ht="12.75">
      <c r="A311" s="46"/>
      <c r="B311" s="47"/>
      <c r="C311" s="47"/>
      <c r="D311" s="47"/>
      <c r="E311" s="48"/>
      <c r="F311" s="48"/>
      <c r="G311" s="48"/>
      <c r="H311" s="47"/>
      <c r="J311" s="48"/>
    </row>
    <row r="312" spans="1:10" ht="12.75">
      <c r="A312" s="46"/>
      <c r="B312" s="47"/>
      <c r="C312" s="47"/>
      <c r="D312" s="47"/>
      <c r="E312" s="48"/>
      <c r="F312" s="48"/>
      <c r="G312" s="48"/>
      <c r="H312" s="47"/>
      <c r="J312" s="48"/>
    </row>
    <row r="313" spans="1:10" ht="12.75">
      <c r="A313" s="46"/>
      <c r="B313" s="47"/>
      <c r="C313" s="47"/>
      <c r="D313" s="47"/>
      <c r="E313" s="48"/>
      <c r="F313" s="48"/>
      <c r="G313" s="48"/>
      <c r="H313" s="47"/>
      <c r="J313" s="48"/>
    </row>
    <row r="314" spans="1:10" ht="12.75">
      <c r="A314" s="46"/>
      <c r="B314" s="47"/>
      <c r="C314" s="47"/>
      <c r="D314" s="47"/>
      <c r="E314" s="48"/>
      <c r="F314" s="48"/>
      <c r="G314" s="48"/>
      <c r="H314" s="47"/>
      <c r="J314" s="48"/>
    </row>
    <row r="315" spans="1:10" ht="12.75">
      <c r="A315" s="46"/>
      <c r="B315" s="47"/>
      <c r="C315" s="47"/>
      <c r="D315" s="47"/>
      <c r="E315" s="48"/>
      <c r="F315" s="48"/>
      <c r="G315" s="48"/>
      <c r="H315" s="47"/>
      <c r="J315" s="48"/>
    </row>
    <row r="316" spans="1:10" ht="12.75">
      <c r="A316" s="46"/>
      <c r="B316" s="47"/>
      <c r="C316" s="47"/>
      <c r="D316" s="47"/>
      <c r="E316" s="48"/>
      <c r="F316" s="48"/>
      <c r="G316" s="48"/>
      <c r="H316" s="47"/>
      <c r="J316" s="48"/>
    </row>
    <row r="317" spans="1:10" ht="12.75">
      <c r="A317" s="46"/>
      <c r="B317" s="47"/>
      <c r="C317" s="47"/>
      <c r="D317" s="47"/>
      <c r="E317" s="48"/>
      <c r="F317" s="48"/>
      <c r="G317" s="48"/>
      <c r="H317" s="47"/>
      <c r="J317" s="48"/>
    </row>
    <row r="318" spans="1:10" ht="12.75">
      <c r="A318" s="46"/>
      <c r="B318" s="47"/>
      <c r="C318" s="47"/>
      <c r="D318" s="47"/>
      <c r="E318" s="48"/>
      <c r="F318" s="48"/>
      <c r="G318" s="48"/>
      <c r="H318" s="47"/>
      <c r="J318" s="48"/>
    </row>
    <row r="319" spans="1:10" ht="12.75">
      <c r="A319" s="46"/>
      <c r="B319" s="47"/>
      <c r="C319" s="47"/>
      <c r="D319" s="47"/>
      <c r="E319" s="48"/>
      <c r="F319" s="48"/>
      <c r="G319" s="48"/>
      <c r="H319" s="47"/>
      <c r="J319" s="48"/>
    </row>
    <row r="320" spans="1:10" ht="12.75">
      <c r="A320" s="46"/>
      <c r="B320" s="47"/>
      <c r="C320" s="47"/>
      <c r="D320" s="47"/>
      <c r="E320" s="48"/>
      <c r="F320" s="48"/>
      <c r="G320" s="48"/>
      <c r="H320" s="47"/>
      <c r="J320" s="48"/>
    </row>
    <row r="321" spans="1:10" ht="12.75">
      <c r="A321" s="46"/>
      <c r="B321" s="47"/>
      <c r="C321" s="47"/>
      <c r="D321" s="47"/>
      <c r="E321" s="48"/>
      <c r="F321" s="48"/>
      <c r="G321" s="48"/>
      <c r="H321" s="47"/>
      <c r="J321" s="48"/>
    </row>
    <row r="322" spans="1:10" ht="12.75">
      <c r="A322" s="46"/>
      <c r="B322" s="47"/>
      <c r="C322" s="47"/>
      <c r="D322" s="47"/>
      <c r="E322" s="48"/>
      <c r="F322" s="48"/>
      <c r="G322" s="48"/>
      <c r="H322" s="47"/>
      <c r="J322" s="48"/>
    </row>
    <row r="323" spans="1:10" ht="12.75">
      <c r="A323" s="46"/>
      <c r="B323" s="47"/>
      <c r="C323" s="47"/>
      <c r="D323" s="47"/>
      <c r="E323" s="48"/>
      <c r="F323" s="48"/>
      <c r="G323" s="48"/>
      <c r="H323" s="47"/>
      <c r="J323" s="48"/>
    </row>
    <row r="324" spans="1:10" ht="12.75">
      <c r="A324" s="46"/>
      <c r="B324" s="47"/>
      <c r="C324" s="47"/>
      <c r="D324" s="47"/>
      <c r="E324" s="48"/>
      <c r="F324" s="48"/>
      <c r="G324" s="48"/>
      <c r="H324" s="47"/>
      <c r="J324" s="48"/>
    </row>
    <row r="325" spans="1:10" ht="12.75">
      <c r="A325" s="46"/>
      <c r="B325" s="47"/>
      <c r="C325" s="47"/>
      <c r="D325" s="47"/>
      <c r="E325" s="48"/>
      <c r="F325" s="48"/>
      <c r="G325" s="48"/>
      <c r="H325" s="47"/>
      <c r="J325" s="48"/>
    </row>
    <row r="326" spans="1:10" ht="12.75">
      <c r="A326" s="46"/>
      <c r="B326" s="47"/>
      <c r="C326" s="47"/>
      <c r="D326" s="47"/>
      <c r="E326" s="48"/>
      <c r="F326" s="48"/>
      <c r="G326" s="48"/>
      <c r="H326" s="47"/>
      <c r="J326" s="48"/>
    </row>
    <row r="327" spans="1:10" ht="12.75">
      <c r="A327" s="46"/>
      <c r="B327" s="47"/>
      <c r="C327" s="47"/>
      <c r="D327" s="47"/>
      <c r="E327" s="48"/>
      <c r="F327" s="48"/>
      <c r="G327" s="48"/>
      <c r="H327" s="47"/>
      <c r="J327" s="48"/>
    </row>
    <row r="328" spans="1:10" ht="12.75">
      <c r="A328" s="46"/>
      <c r="B328" s="47"/>
      <c r="C328" s="47"/>
      <c r="D328" s="47"/>
      <c r="E328" s="48"/>
      <c r="F328" s="48"/>
      <c r="G328" s="48"/>
      <c r="H328" s="47"/>
      <c r="J328" s="48"/>
    </row>
    <row r="329" spans="1:10" ht="12.75">
      <c r="A329" s="46"/>
      <c r="B329" s="47"/>
      <c r="C329" s="47"/>
      <c r="D329" s="47"/>
      <c r="E329" s="48"/>
      <c r="F329" s="48"/>
      <c r="G329" s="48"/>
      <c r="H329" s="47"/>
      <c r="J329" s="48"/>
    </row>
    <row r="330" spans="1:10" ht="12.75">
      <c r="A330" s="46"/>
      <c r="B330" s="47"/>
      <c r="C330" s="47"/>
      <c r="D330" s="47"/>
      <c r="E330" s="48"/>
      <c r="F330" s="48"/>
      <c r="G330" s="48"/>
      <c r="H330" s="47"/>
      <c r="J330" s="48"/>
    </row>
    <row r="331" spans="1:10" ht="12.75">
      <c r="A331" s="46"/>
      <c r="B331" s="47"/>
      <c r="C331" s="47"/>
      <c r="D331" s="47"/>
      <c r="E331" s="48"/>
      <c r="F331" s="48"/>
      <c r="G331" s="48"/>
      <c r="H331" s="47"/>
      <c r="J331" s="48"/>
    </row>
    <row r="332" spans="1:10" ht="12.75">
      <c r="A332" s="46"/>
      <c r="B332" s="47"/>
      <c r="C332" s="47"/>
      <c r="D332" s="47"/>
      <c r="E332" s="48"/>
      <c r="F332" s="48"/>
      <c r="G332" s="48"/>
      <c r="H332" s="47"/>
      <c r="J332" s="48"/>
    </row>
    <row r="333" spans="1:10" ht="12.75">
      <c r="A333" s="46"/>
      <c r="B333" s="47"/>
      <c r="C333" s="47"/>
      <c r="D333" s="47"/>
      <c r="E333" s="48"/>
      <c r="F333" s="48"/>
      <c r="G333" s="48"/>
      <c r="H333" s="47"/>
      <c r="J333" s="48"/>
    </row>
    <row r="334" spans="1:10" ht="12.75">
      <c r="A334" s="46"/>
      <c r="B334" s="47"/>
      <c r="C334" s="47"/>
      <c r="D334" s="47"/>
      <c r="E334" s="48"/>
      <c r="F334" s="48"/>
      <c r="G334" s="48"/>
      <c r="H334" s="47"/>
      <c r="J334" s="48"/>
    </row>
    <row r="335" spans="1:10" ht="12.75">
      <c r="A335" s="46"/>
      <c r="B335" s="47"/>
      <c r="C335" s="47"/>
      <c r="D335" s="47"/>
      <c r="E335" s="48"/>
      <c r="F335" s="48"/>
      <c r="G335" s="48"/>
      <c r="H335" s="47"/>
      <c r="J335" s="48"/>
    </row>
    <row r="336" spans="1:10" ht="12.75">
      <c r="A336" s="46"/>
      <c r="B336" s="47"/>
      <c r="C336" s="47"/>
      <c r="D336" s="47"/>
      <c r="E336" s="48"/>
      <c r="F336" s="48"/>
      <c r="G336" s="48"/>
      <c r="H336" s="47"/>
      <c r="J336" s="48"/>
    </row>
    <row r="337" spans="1:10" ht="12.75">
      <c r="A337" s="46"/>
      <c r="B337" s="47"/>
      <c r="C337" s="47"/>
      <c r="D337" s="47"/>
      <c r="E337" s="48"/>
      <c r="F337" s="48"/>
      <c r="G337" s="48"/>
      <c r="H337" s="47"/>
      <c r="J337" s="48"/>
    </row>
    <row r="338" spans="1:10" ht="12.75">
      <c r="A338" s="46"/>
      <c r="B338" s="47"/>
      <c r="C338" s="47"/>
      <c r="D338" s="47"/>
      <c r="E338" s="48"/>
      <c r="F338" s="48"/>
      <c r="G338" s="48"/>
      <c r="H338" s="47"/>
      <c r="J338" s="48"/>
    </row>
    <row r="339" spans="1:10" ht="12.75">
      <c r="A339" s="46"/>
      <c r="B339" s="47"/>
      <c r="C339" s="47"/>
      <c r="D339" s="47"/>
      <c r="E339" s="48"/>
      <c r="F339" s="48"/>
      <c r="G339" s="48"/>
      <c r="H339" s="47"/>
      <c r="J339" s="48"/>
    </row>
    <row r="340" spans="1:10" ht="12.75">
      <c r="A340" s="46"/>
      <c r="B340" s="47"/>
      <c r="C340" s="47"/>
      <c r="D340" s="47"/>
      <c r="E340" s="48"/>
      <c r="F340" s="48"/>
      <c r="G340" s="48"/>
      <c r="H340" s="47"/>
      <c r="J340" s="48"/>
    </row>
    <row r="341" spans="1:10" ht="12.75">
      <c r="A341" s="46"/>
      <c r="B341" s="47"/>
      <c r="C341" s="47"/>
      <c r="D341" s="47"/>
      <c r="E341" s="48"/>
      <c r="F341" s="48"/>
      <c r="G341" s="48"/>
      <c r="H341" s="47"/>
      <c r="J341" s="48"/>
    </row>
    <row r="342" spans="1:10" ht="12.75">
      <c r="A342" s="46"/>
      <c r="B342" s="47"/>
      <c r="C342" s="47"/>
      <c r="D342" s="47"/>
      <c r="E342" s="48"/>
      <c r="F342" s="48"/>
      <c r="G342" s="48"/>
      <c r="H342" s="47"/>
      <c r="J342" s="48"/>
    </row>
    <row r="343" spans="1:10" ht="12.75">
      <c r="A343" s="46"/>
      <c r="B343" s="47"/>
      <c r="C343" s="47"/>
      <c r="D343" s="47"/>
      <c r="E343" s="48"/>
      <c r="F343" s="48"/>
      <c r="G343" s="48"/>
      <c r="H343" s="47"/>
      <c r="J343" s="48"/>
    </row>
    <row r="344" spans="1:10" ht="12.75">
      <c r="A344" s="46"/>
      <c r="B344" s="47"/>
      <c r="C344" s="47"/>
      <c r="D344" s="47"/>
      <c r="E344" s="48"/>
      <c r="F344" s="48"/>
      <c r="G344" s="48"/>
      <c r="H344" s="47"/>
      <c r="J344" s="48"/>
    </row>
    <row r="345" spans="1:10" ht="12.75">
      <c r="A345" s="46"/>
      <c r="B345" s="47"/>
      <c r="C345" s="47"/>
      <c r="D345" s="47"/>
      <c r="E345" s="48"/>
      <c r="F345" s="48"/>
      <c r="G345" s="48"/>
      <c r="H345" s="47"/>
      <c r="J345" s="48"/>
    </row>
    <row r="346" spans="1:10" ht="12.75">
      <c r="A346" s="46"/>
      <c r="B346" s="47"/>
      <c r="C346" s="47"/>
      <c r="D346" s="47"/>
      <c r="E346" s="48"/>
      <c r="F346" s="48"/>
      <c r="G346" s="48"/>
      <c r="H346" s="47"/>
      <c r="J346" s="48"/>
    </row>
    <row r="347" spans="1:10" ht="12.75">
      <c r="A347" s="46"/>
      <c r="B347" s="47"/>
      <c r="C347" s="47"/>
      <c r="D347" s="47"/>
      <c r="E347" s="48"/>
      <c r="F347" s="48"/>
      <c r="G347" s="48"/>
      <c r="H347" s="47"/>
      <c r="J347" s="48"/>
    </row>
    <row r="348" spans="1:10" ht="12.75">
      <c r="A348" s="46"/>
      <c r="B348" s="47"/>
      <c r="C348" s="47"/>
      <c r="D348" s="47"/>
      <c r="E348" s="48"/>
      <c r="F348" s="48"/>
      <c r="G348" s="48"/>
      <c r="H348" s="47"/>
      <c r="J348" s="48"/>
    </row>
    <row r="349" spans="1:10" ht="12.75">
      <c r="A349" s="46"/>
      <c r="B349" s="47"/>
      <c r="C349" s="47"/>
      <c r="D349" s="47"/>
      <c r="E349" s="48"/>
      <c r="F349" s="48"/>
      <c r="G349" s="48"/>
      <c r="H349" s="47"/>
      <c r="J349" s="48"/>
    </row>
    <row r="350" spans="1:10" ht="12.75">
      <c r="A350" s="46"/>
      <c r="B350" s="47"/>
      <c r="C350" s="47"/>
      <c r="D350" s="47"/>
      <c r="E350" s="48"/>
      <c r="F350" s="48"/>
      <c r="G350" s="48"/>
      <c r="H350" s="47"/>
      <c r="J350" s="48"/>
    </row>
    <row r="351" spans="1:10" ht="12.75">
      <c r="A351" s="46"/>
      <c r="B351" s="47"/>
      <c r="C351" s="47"/>
      <c r="D351" s="47"/>
      <c r="E351" s="48"/>
      <c r="F351" s="48"/>
      <c r="G351" s="48"/>
      <c r="H351" s="47"/>
      <c r="J351" s="48"/>
    </row>
    <row r="352" spans="1:10" ht="12.75">
      <c r="A352" s="46"/>
      <c r="B352" s="47"/>
      <c r="C352" s="47"/>
      <c r="D352" s="47"/>
      <c r="E352" s="48"/>
      <c r="F352" s="48"/>
      <c r="G352" s="48"/>
      <c r="H352" s="47"/>
      <c r="J352" s="48"/>
    </row>
    <row r="353" spans="1:10" ht="12.75">
      <c r="A353" s="46"/>
      <c r="B353" s="47"/>
      <c r="C353" s="47"/>
      <c r="D353" s="47"/>
      <c r="E353" s="48"/>
      <c r="F353" s="48"/>
      <c r="G353" s="48"/>
      <c r="H353" s="47"/>
      <c r="J353" s="48"/>
    </row>
    <row r="354" spans="1:10" ht="12.75">
      <c r="A354" s="46"/>
      <c r="B354" s="47"/>
      <c r="C354" s="47"/>
      <c r="D354" s="47"/>
      <c r="E354" s="48"/>
      <c r="F354" s="48"/>
      <c r="G354" s="48"/>
      <c r="H354" s="47"/>
      <c r="J354" s="48"/>
    </row>
    <row r="355" spans="1:10" ht="12.75">
      <c r="A355" s="46"/>
      <c r="B355" s="47"/>
      <c r="C355" s="47"/>
      <c r="D355" s="47"/>
      <c r="E355" s="48"/>
      <c r="F355" s="48"/>
      <c r="G355" s="48"/>
      <c r="H355" s="47"/>
      <c r="J355" s="48"/>
    </row>
    <row r="356" spans="1:10" ht="12.75">
      <c r="A356" s="46"/>
      <c r="B356" s="47"/>
      <c r="C356" s="47"/>
      <c r="D356" s="47"/>
      <c r="E356" s="48"/>
      <c r="F356" s="48"/>
      <c r="G356" s="48"/>
      <c r="H356" s="47"/>
      <c r="J356" s="48"/>
    </row>
    <row r="357" spans="1:10" ht="12.75">
      <c r="A357" s="46"/>
      <c r="B357" s="47"/>
      <c r="C357" s="47"/>
      <c r="D357" s="47"/>
      <c r="E357" s="48"/>
      <c r="F357" s="48"/>
      <c r="G357" s="48"/>
      <c r="H357" s="47"/>
      <c r="J357" s="48"/>
    </row>
    <row r="358" spans="1:10" ht="12.75">
      <c r="A358" s="46"/>
      <c r="B358" s="47"/>
      <c r="C358" s="47"/>
      <c r="D358" s="47"/>
      <c r="E358" s="48"/>
      <c r="F358" s="48"/>
      <c r="G358" s="48"/>
      <c r="H358" s="47"/>
      <c r="J358" s="48"/>
    </row>
    <row r="359" spans="1:10" ht="12.75">
      <c r="A359" s="46"/>
      <c r="B359" s="47"/>
      <c r="C359" s="47"/>
      <c r="D359" s="47"/>
      <c r="E359" s="48"/>
      <c r="F359" s="48"/>
      <c r="G359" s="48"/>
      <c r="H359" s="47"/>
      <c r="J359" s="48"/>
    </row>
    <row r="360" spans="1:10" ht="12.75">
      <c r="A360" s="46"/>
      <c r="B360" s="47"/>
      <c r="C360" s="47"/>
      <c r="D360" s="47"/>
      <c r="E360" s="48"/>
      <c r="F360" s="48"/>
      <c r="G360" s="48"/>
      <c r="H360" s="47"/>
      <c r="J360" s="48"/>
    </row>
    <row r="361" spans="1:10" ht="12.75">
      <c r="A361" s="46"/>
      <c r="B361" s="47"/>
      <c r="C361" s="47"/>
      <c r="D361" s="47"/>
      <c r="E361" s="48"/>
      <c r="F361" s="48"/>
      <c r="G361" s="48"/>
      <c r="H361" s="47"/>
      <c r="J361" s="48"/>
    </row>
    <row r="362" spans="1:10" ht="12.75">
      <c r="A362" s="46"/>
      <c r="B362" s="47"/>
      <c r="C362" s="47"/>
      <c r="D362" s="47"/>
      <c r="E362" s="48"/>
      <c r="F362" s="48"/>
      <c r="G362" s="48"/>
      <c r="H362" s="47"/>
      <c r="J362" s="48"/>
    </row>
    <row r="363" spans="1:10" ht="12.75">
      <c r="A363" s="46"/>
      <c r="B363" s="47"/>
      <c r="C363" s="47"/>
      <c r="D363" s="47"/>
      <c r="E363" s="48"/>
      <c r="F363" s="48"/>
      <c r="G363" s="48"/>
      <c r="H363" s="47"/>
      <c r="J363" s="48"/>
    </row>
    <row r="364" spans="1:10" ht="12.75">
      <c r="A364" s="46"/>
      <c r="B364" s="47"/>
      <c r="C364" s="47"/>
      <c r="D364" s="47"/>
      <c r="E364" s="48"/>
      <c r="F364" s="48"/>
      <c r="G364" s="48"/>
      <c r="H364" s="47"/>
      <c r="J364" s="48"/>
    </row>
    <row r="365" spans="1:10" ht="12.75">
      <c r="A365" s="46"/>
      <c r="B365" s="47"/>
      <c r="C365" s="47"/>
      <c r="D365" s="47"/>
      <c r="E365" s="48"/>
      <c r="F365" s="48"/>
      <c r="G365" s="48"/>
      <c r="H365" s="47"/>
      <c r="J365" s="48"/>
    </row>
    <row r="366" spans="1:10" ht="12.75">
      <c r="A366" s="46"/>
      <c r="B366" s="47"/>
      <c r="C366" s="47"/>
      <c r="D366" s="47"/>
      <c r="E366" s="48"/>
      <c r="F366" s="48"/>
      <c r="G366" s="48"/>
      <c r="H366" s="47"/>
      <c r="J366" s="48"/>
    </row>
    <row r="367" spans="1:10" ht="12.75">
      <c r="A367" s="46"/>
      <c r="B367" s="47"/>
      <c r="C367" s="47"/>
      <c r="D367" s="47"/>
      <c r="E367" s="48"/>
      <c r="F367" s="48"/>
      <c r="G367" s="48"/>
      <c r="H367" s="47"/>
      <c r="J367" s="48"/>
    </row>
    <row r="368" spans="1:10" ht="12.75">
      <c r="A368" s="46"/>
      <c r="B368" s="47"/>
      <c r="C368" s="47"/>
      <c r="D368" s="47"/>
      <c r="E368" s="48"/>
      <c r="F368" s="48"/>
      <c r="G368" s="48"/>
      <c r="H368" s="47"/>
      <c r="J368" s="48"/>
    </row>
    <row r="369" spans="1:10" ht="12.75">
      <c r="A369" s="46"/>
      <c r="B369" s="47"/>
      <c r="C369" s="47"/>
      <c r="D369" s="47"/>
      <c r="E369" s="48"/>
      <c r="F369" s="48"/>
      <c r="G369" s="48"/>
      <c r="H369" s="47"/>
      <c r="J369" s="48"/>
    </row>
    <row r="370" spans="1:10" ht="12.75">
      <c r="A370" s="46"/>
      <c r="B370" s="47"/>
      <c r="C370" s="47"/>
      <c r="D370" s="47"/>
      <c r="E370" s="48"/>
      <c r="F370" s="48"/>
      <c r="G370" s="48"/>
      <c r="H370" s="47"/>
      <c r="J370" s="48"/>
    </row>
    <row r="371" spans="1:10" ht="12.75">
      <c r="A371" s="46"/>
      <c r="B371" s="47"/>
      <c r="C371" s="47"/>
      <c r="D371" s="47"/>
      <c r="E371" s="48"/>
      <c r="F371" s="48"/>
      <c r="G371" s="48"/>
      <c r="H371" s="47"/>
      <c r="J371" s="48"/>
    </row>
    <row r="372" spans="1:10" ht="12.75">
      <c r="A372" s="46"/>
      <c r="B372" s="47"/>
      <c r="C372" s="47"/>
      <c r="D372" s="47"/>
      <c r="E372" s="48"/>
      <c r="F372" s="48"/>
      <c r="G372" s="48"/>
      <c r="H372" s="47"/>
      <c r="J372" s="48"/>
    </row>
    <row r="373" spans="1:10" ht="12.75">
      <c r="A373" s="46"/>
      <c r="B373" s="47"/>
      <c r="C373" s="47"/>
      <c r="D373" s="47"/>
      <c r="E373" s="48"/>
      <c r="F373" s="48"/>
      <c r="G373" s="48"/>
      <c r="H373" s="47"/>
      <c r="J373" s="48"/>
    </row>
    <row r="374" spans="1:10" ht="12.75">
      <c r="A374" s="46"/>
      <c r="B374" s="47"/>
      <c r="C374" s="47"/>
      <c r="D374" s="47"/>
      <c r="E374" s="48"/>
      <c r="F374" s="48"/>
      <c r="G374" s="48"/>
      <c r="H374" s="47"/>
      <c r="J374" s="48"/>
    </row>
    <row r="375" spans="1:10" ht="12.75">
      <c r="A375" s="46"/>
      <c r="B375" s="47"/>
      <c r="C375" s="47"/>
      <c r="D375" s="47"/>
      <c r="E375" s="48"/>
      <c r="F375" s="48"/>
      <c r="G375" s="48"/>
      <c r="H375" s="47"/>
      <c r="J375" s="48"/>
    </row>
    <row r="376" spans="1:10" ht="12.75">
      <c r="A376" s="46"/>
      <c r="B376" s="47"/>
      <c r="C376" s="47"/>
      <c r="D376" s="47"/>
      <c r="E376" s="48"/>
      <c r="F376" s="48"/>
      <c r="G376" s="48"/>
      <c r="H376" s="47"/>
      <c r="J376" s="48"/>
    </row>
    <row r="377" spans="1:10" ht="12.75">
      <c r="A377" s="46"/>
      <c r="B377" s="47"/>
      <c r="C377" s="47"/>
      <c r="D377" s="47"/>
      <c r="E377" s="48"/>
      <c r="F377" s="48"/>
      <c r="G377" s="48"/>
      <c r="H377" s="47"/>
      <c r="J377" s="48"/>
    </row>
    <row r="378" spans="1:10" ht="12.75">
      <c r="A378" s="46"/>
      <c r="B378" s="47"/>
      <c r="C378" s="47"/>
      <c r="D378" s="47"/>
      <c r="E378" s="48"/>
      <c r="F378" s="48"/>
      <c r="G378" s="48"/>
      <c r="H378" s="47"/>
      <c r="J378" s="48"/>
    </row>
    <row r="379" spans="1:10" ht="12.75">
      <c r="A379" s="46"/>
      <c r="B379" s="47"/>
      <c r="C379" s="47"/>
      <c r="D379" s="47"/>
      <c r="E379" s="48"/>
      <c r="F379" s="48"/>
      <c r="G379" s="48"/>
      <c r="H379" s="47"/>
      <c r="J379" s="48"/>
    </row>
    <row r="380" spans="1:10" ht="12.75">
      <c r="A380" s="46"/>
      <c r="B380" s="47"/>
      <c r="C380" s="47"/>
      <c r="D380" s="47"/>
      <c r="E380" s="48"/>
      <c r="F380" s="48"/>
      <c r="G380" s="48"/>
      <c r="H380" s="47"/>
      <c r="J380" s="48"/>
    </row>
    <row r="381" spans="1:10" ht="12.75">
      <c r="A381" s="46"/>
      <c r="B381" s="47"/>
      <c r="C381" s="47"/>
      <c r="D381" s="47"/>
      <c r="E381" s="48"/>
      <c r="F381" s="48"/>
      <c r="G381" s="48"/>
      <c r="H381" s="47"/>
      <c r="J381" s="48"/>
    </row>
    <row r="382" spans="1:10" ht="12.75">
      <c r="A382" s="46"/>
      <c r="B382" s="47"/>
      <c r="C382" s="47"/>
      <c r="D382" s="47"/>
      <c r="E382" s="48"/>
      <c r="F382" s="48"/>
      <c r="G382" s="48"/>
      <c r="H382" s="47"/>
      <c r="J382" s="48"/>
    </row>
    <row r="383" spans="1:10" ht="12.75">
      <c r="A383" s="46"/>
      <c r="B383" s="47"/>
      <c r="C383" s="47"/>
      <c r="D383" s="47"/>
      <c r="E383" s="48"/>
      <c r="F383" s="48"/>
      <c r="G383" s="48"/>
      <c r="H383" s="47"/>
      <c r="J383" s="48"/>
    </row>
    <row r="384" spans="1:10" ht="12.75">
      <c r="A384" s="46"/>
      <c r="B384" s="47"/>
      <c r="C384" s="47"/>
      <c r="D384" s="47"/>
      <c r="E384" s="48"/>
      <c r="F384" s="48"/>
      <c r="G384" s="48"/>
      <c r="H384" s="47"/>
      <c r="J384" s="48"/>
    </row>
    <row r="385" spans="1:10" ht="12.75">
      <c r="A385" s="46"/>
      <c r="B385" s="47"/>
      <c r="C385" s="47"/>
      <c r="D385" s="47"/>
      <c r="E385" s="48"/>
      <c r="F385" s="48"/>
      <c r="G385" s="48"/>
      <c r="H385" s="47"/>
      <c r="J385" s="48"/>
    </row>
    <row r="386" spans="1:10" ht="12.75">
      <c r="A386" s="46"/>
      <c r="B386" s="47"/>
      <c r="C386" s="47"/>
      <c r="D386" s="47"/>
      <c r="E386" s="48"/>
      <c r="F386" s="48"/>
      <c r="G386" s="48"/>
      <c r="H386" s="47"/>
      <c r="J386" s="48"/>
    </row>
    <row r="387" spans="1:10" ht="12.75">
      <c r="A387" s="46"/>
      <c r="B387" s="47"/>
      <c r="C387" s="47"/>
      <c r="D387" s="47"/>
      <c r="E387" s="48"/>
      <c r="F387" s="48"/>
      <c r="G387" s="48"/>
      <c r="H387" s="47"/>
      <c r="J387" s="48"/>
    </row>
    <row r="388" spans="1:10" ht="12.75">
      <c r="A388" s="46"/>
      <c r="B388" s="47"/>
      <c r="C388" s="47"/>
      <c r="D388" s="47"/>
      <c r="E388" s="48"/>
      <c r="F388" s="48"/>
      <c r="G388" s="48"/>
      <c r="H388" s="47"/>
      <c r="J388" s="48"/>
    </row>
    <row r="389" spans="1:10" ht="12.75">
      <c r="A389" s="46"/>
      <c r="B389" s="47"/>
      <c r="C389" s="47"/>
      <c r="D389" s="47"/>
      <c r="E389" s="48"/>
      <c r="F389" s="48"/>
      <c r="G389" s="48"/>
      <c r="H389" s="47"/>
      <c r="J389" s="48"/>
    </row>
    <row r="390" spans="1:10" ht="12.75">
      <c r="A390" s="46"/>
      <c r="B390" s="47"/>
      <c r="C390" s="47"/>
      <c r="D390" s="47"/>
      <c r="E390" s="48"/>
      <c r="F390" s="48"/>
      <c r="G390" s="48"/>
      <c r="H390" s="47"/>
      <c r="J390" s="48"/>
    </row>
    <row r="391" spans="1:10" ht="12.75">
      <c r="A391" s="46"/>
      <c r="B391" s="47"/>
      <c r="C391" s="47"/>
      <c r="D391" s="47"/>
      <c r="E391" s="48"/>
      <c r="F391" s="48"/>
      <c r="G391" s="48"/>
      <c r="H391" s="47"/>
      <c r="J391" s="48"/>
    </row>
    <row r="392" spans="1:10" ht="12.75">
      <c r="A392" s="46"/>
      <c r="B392" s="47"/>
      <c r="C392" s="47"/>
      <c r="D392" s="47"/>
      <c r="E392" s="48"/>
      <c r="F392" s="48"/>
      <c r="G392" s="48"/>
      <c r="H392" s="47"/>
      <c r="J392" s="48"/>
    </row>
    <row r="393" spans="1:10" ht="12.75">
      <c r="A393" s="46"/>
      <c r="B393" s="47"/>
      <c r="C393" s="47"/>
      <c r="D393" s="47"/>
      <c r="E393" s="48"/>
      <c r="F393" s="48"/>
      <c r="G393" s="48"/>
      <c r="H393" s="47"/>
      <c r="J393" s="48"/>
    </row>
    <row r="394" spans="1:10" ht="12.75">
      <c r="A394" s="46"/>
      <c r="B394" s="47"/>
      <c r="C394" s="47"/>
      <c r="D394" s="47"/>
      <c r="E394" s="48"/>
      <c r="F394" s="48"/>
      <c r="G394" s="48"/>
      <c r="H394" s="47"/>
      <c r="J394" s="48"/>
    </row>
    <row r="395" spans="1:10" ht="12.75">
      <c r="A395" s="46"/>
      <c r="B395" s="47"/>
      <c r="C395" s="47"/>
      <c r="D395" s="47"/>
      <c r="E395" s="48"/>
      <c r="F395" s="48"/>
      <c r="G395" s="48"/>
      <c r="H395" s="47"/>
      <c r="J395" s="48"/>
    </row>
    <row r="396" spans="1:10" ht="12.75">
      <c r="A396" s="46"/>
      <c r="B396" s="47"/>
      <c r="C396" s="47"/>
      <c r="D396" s="47"/>
      <c r="E396" s="48"/>
      <c r="F396" s="48"/>
      <c r="G396" s="48"/>
      <c r="H396" s="47"/>
      <c r="J396" s="48"/>
    </row>
    <row r="397" spans="1:10" ht="12.75">
      <c r="A397" s="46"/>
      <c r="B397" s="47"/>
      <c r="C397" s="47"/>
      <c r="D397" s="47"/>
      <c r="E397" s="48"/>
      <c r="F397" s="48"/>
      <c r="G397" s="48"/>
      <c r="H397" s="47"/>
      <c r="J397" s="48"/>
    </row>
    <row r="398" spans="1:10" ht="12.75">
      <c r="A398" s="46"/>
      <c r="B398" s="47"/>
      <c r="C398" s="47"/>
      <c r="D398" s="47"/>
      <c r="E398" s="48"/>
      <c r="F398" s="48"/>
      <c r="G398" s="48"/>
      <c r="H398" s="47"/>
      <c r="J398" s="48"/>
    </row>
    <row r="399" spans="1:10" ht="12.75">
      <c r="A399" s="46"/>
      <c r="B399" s="47"/>
      <c r="C399" s="47"/>
      <c r="D399" s="47"/>
      <c r="E399" s="48"/>
      <c r="F399" s="48"/>
      <c r="G399" s="48"/>
      <c r="H399" s="47"/>
      <c r="J399" s="48"/>
    </row>
    <row r="400" spans="1:10" ht="12.75">
      <c r="A400" s="46"/>
      <c r="B400" s="47"/>
      <c r="C400" s="47"/>
      <c r="D400" s="47"/>
      <c r="E400" s="48"/>
      <c r="F400" s="48"/>
      <c r="G400" s="48"/>
      <c r="H400" s="47"/>
      <c r="J400" s="48"/>
    </row>
    <row r="401" spans="1:10" ht="12.75">
      <c r="A401" s="46"/>
      <c r="B401" s="47"/>
      <c r="C401" s="47"/>
      <c r="D401" s="47"/>
      <c r="E401" s="48"/>
      <c r="F401" s="48"/>
      <c r="G401" s="48"/>
      <c r="H401" s="47"/>
      <c r="J401" s="48"/>
    </row>
    <row r="402" spans="1:10" ht="12.75">
      <c r="A402" s="46"/>
      <c r="B402" s="47"/>
      <c r="C402" s="47"/>
      <c r="D402" s="47"/>
      <c r="E402" s="48"/>
      <c r="F402" s="48"/>
      <c r="G402" s="48"/>
      <c r="H402" s="47"/>
      <c r="J402" s="48"/>
    </row>
    <row r="403" spans="1:10" ht="12.75">
      <c r="A403" s="46"/>
      <c r="B403" s="47"/>
      <c r="C403" s="47"/>
      <c r="D403" s="47"/>
      <c r="E403" s="48"/>
      <c r="F403" s="48"/>
      <c r="G403" s="48"/>
      <c r="H403" s="47"/>
      <c r="J403" s="48"/>
    </row>
    <row r="404" spans="1:10" ht="12.75">
      <c r="A404" s="46"/>
      <c r="B404" s="47"/>
      <c r="C404" s="47"/>
      <c r="D404" s="47"/>
      <c r="E404" s="48"/>
      <c r="F404" s="48"/>
      <c r="G404" s="48"/>
      <c r="H404" s="47"/>
      <c r="J404" s="48"/>
    </row>
    <row r="405" spans="1:10" ht="12.75">
      <c r="A405" s="46"/>
      <c r="B405" s="47"/>
      <c r="C405" s="47"/>
      <c r="D405" s="47"/>
      <c r="E405" s="48"/>
      <c r="F405" s="48"/>
      <c r="G405" s="48"/>
      <c r="H405" s="47"/>
      <c r="J405" s="48"/>
    </row>
    <row r="406" spans="1:10" ht="12.75">
      <c r="A406" s="46"/>
      <c r="B406" s="47"/>
      <c r="C406" s="47"/>
      <c r="D406" s="47"/>
      <c r="E406" s="48"/>
      <c r="F406" s="48"/>
      <c r="G406" s="48"/>
      <c r="H406" s="47"/>
      <c r="J406" s="48"/>
    </row>
    <row r="407" spans="1:10" ht="12.75">
      <c r="A407" s="46"/>
      <c r="B407" s="47"/>
      <c r="C407" s="47"/>
      <c r="D407" s="47"/>
      <c r="E407" s="48"/>
      <c r="F407" s="48"/>
      <c r="G407" s="48"/>
      <c r="H407" s="47"/>
      <c r="J407" s="48"/>
    </row>
    <row r="408" spans="1:10" ht="12.75">
      <c r="A408" s="46"/>
      <c r="B408" s="47"/>
      <c r="C408" s="47"/>
      <c r="D408" s="47"/>
      <c r="E408" s="48"/>
      <c r="F408" s="48"/>
      <c r="G408" s="48"/>
      <c r="H408" s="47"/>
      <c r="J408" s="48"/>
    </row>
    <row r="409" spans="1:10" ht="12.75">
      <c r="A409" s="46"/>
      <c r="B409" s="47"/>
      <c r="C409" s="47"/>
      <c r="D409" s="47"/>
      <c r="E409" s="48"/>
      <c r="F409" s="48"/>
      <c r="G409" s="48"/>
      <c r="H409" s="47"/>
      <c r="J409" s="48"/>
    </row>
    <row r="410" spans="1:10" ht="12.75">
      <c r="A410" s="46"/>
      <c r="B410" s="47"/>
      <c r="C410" s="47"/>
      <c r="D410" s="47"/>
      <c r="E410" s="48"/>
      <c r="F410" s="48"/>
      <c r="G410" s="48"/>
      <c r="H410" s="47"/>
      <c r="J410" s="48"/>
    </row>
    <row r="411" spans="1:10" ht="12.75">
      <c r="A411" s="46"/>
      <c r="B411" s="47"/>
      <c r="C411" s="47"/>
      <c r="D411" s="47"/>
      <c r="E411" s="48"/>
      <c r="F411" s="48"/>
      <c r="G411" s="48"/>
      <c r="H411" s="47"/>
      <c r="J411" s="48"/>
    </row>
    <row r="412" spans="1:10" ht="12.75">
      <c r="A412" s="46"/>
      <c r="B412" s="47"/>
      <c r="C412" s="47"/>
      <c r="D412" s="47"/>
      <c r="E412" s="48"/>
      <c r="F412" s="48"/>
      <c r="G412" s="48"/>
      <c r="H412" s="47"/>
      <c r="J412" s="48"/>
    </row>
    <row r="413" spans="1:10" ht="12.75">
      <c r="A413" s="46"/>
      <c r="B413" s="47"/>
      <c r="C413" s="47"/>
      <c r="D413" s="47"/>
      <c r="E413" s="48"/>
      <c r="F413" s="48"/>
      <c r="G413" s="48"/>
      <c r="H413" s="47"/>
      <c r="J413" s="48"/>
    </row>
    <row r="414" spans="1:10" ht="12.75">
      <c r="A414" s="46"/>
      <c r="B414" s="47"/>
      <c r="C414" s="47"/>
      <c r="D414" s="47"/>
      <c r="E414" s="48"/>
      <c r="F414" s="48"/>
      <c r="G414" s="48"/>
      <c r="H414" s="47"/>
      <c r="J414" s="48"/>
    </row>
    <row r="415" spans="1:10" ht="12.75">
      <c r="A415" s="46"/>
      <c r="B415" s="47"/>
      <c r="C415" s="47"/>
      <c r="D415" s="47"/>
      <c r="E415" s="48"/>
      <c r="F415" s="48"/>
      <c r="G415" s="48"/>
      <c r="H415" s="47"/>
      <c r="J415" s="48"/>
    </row>
    <row r="416" spans="1:10" ht="12.75">
      <c r="A416" s="46"/>
      <c r="B416" s="47"/>
      <c r="C416" s="47"/>
      <c r="D416" s="47"/>
      <c r="E416" s="48"/>
      <c r="F416" s="48"/>
      <c r="G416" s="48"/>
      <c r="H416" s="47"/>
      <c r="J416" s="48"/>
    </row>
    <row r="417" spans="1:10" ht="12.75">
      <c r="A417" s="46"/>
      <c r="B417" s="47"/>
      <c r="C417" s="47"/>
      <c r="D417" s="47"/>
      <c r="E417" s="48"/>
      <c r="F417" s="48"/>
      <c r="G417" s="48"/>
      <c r="H417" s="47"/>
      <c r="J417" s="48"/>
    </row>
    <row r="418" spans="1:10" ht="12.75">
      <c r="A418" s="46"/>
      <c r="B418" s="47"/>
      <c r="C418" s="47"/>
      <c r="D418" s="47"/>
      <c r="E418" s="48"/>
      <c r="F418" s="48"/>
      <c r="G418" s="48"/>
      <c r="H418" s="47"/>
      <c r="J418" s="48"/>
    </row>
    <row r="419" spans="1:10" ht="12.75">
      <c r="A419" s="46"/>
      <c r="B419" s="47"/>
      <c r="C419" s="47"/>
      <c r="D419" s="47"/>
      <c r="E419" s="48"/>
      <c r="F419" s="48"/>
      <c r="G419" s="48"/>
      <c r="H419" s="47"/>
      <c r="J419" s="48"/>
    </row>
    <row r="420" spans="1:10" ht="12.75">
      <c r="A420" s="46"/>
      <c r="B420" s="47"/>
      <c r="C420" s="47"/>
      <c r="D420" s="47"/>
      <c r="E420" s="48"/>
      <c r="F420" s="48"/>
      <c r="G420" s="48"/>
      <c r="H420" s="47"/>
      <c r="J420" s="48"/>
    </row>
    <row r="421" spans="1:10" ht="12.75">
      <c r="A421" s="46"/>
      <c r="B421" s="47"/>
      <c r="C421" s="47"/>
      <c r="D421" s="47"/>
      <c r="E421" s="48"/>
      <c r="F421" s="48"/>
      <c r="G421" s="48"/>
      <c r="H421" s="47"/>
      <c r="J421" s="48"/>
    </row>
    <row r="422" spans="1:10" ht="12.75">
      <c r="A422" s="46"/>
      <c r="B422" s="47"/>
      <c r="C422" s="47"/>
      <c r="D422" s="47"/>
      <c r="E422" s="48"/>
      <c r="F422" s="48"/>
      <c r="G422" s="48"/>
      <c r="H422" s="47"/>
      <c r="J422" s="48"/>
    </row>
    <row r="423" spans="1:10" ht="12.75">
      <c r="A423" s="46"/>
      <c r="B423" s="47"/>
      <c r="C423" s="47"/>
      <c r="D423" s="47"/>
      <c r="E423" s="48"/>
      <c r="F423" s="48"/>
      <c r="G423" s="48"/>
      <c r="H423" s="47"/>
      <c r="J423" s="48"/>
    </row>
    <row r="424" spans="1:10" ht="12.75">
      <c r="A424" s="46"/>
      <c r="B424" s="47"/>
      <c r="C424" s="47"/>
      <c r="D424" s="47"/>
      <c r="E424" s="48"/>
      <c r="F424" s="48"/>
      <c r="G424" s="48"/>
      <c r="H424" s="47"/>
      <c r="J424" s="48"/>
    </row>
    <row r="425" spans="1:10" ht="12.75">
      <c r="A425" s="46"/>
      <c r="B425" s="47"/>
      <c r="C425" s="47"/>
      <c r="D425" s="47"/>
      <c r="E425" s="48"/>
      <c r="F425" s="48"/>
      <c r="G425" s="48"/>
      <c r="H425" s="47"/>
      <c r="J425" s="48"/>
    </row>
    <row r="426" spans="1:10" ht="12.75">
      <c r="A426" s="46"/>
      <c r="B426" s="47"/>
      <c r="C426" s="47"/>
      <c r="D426" s="47"/>
      <c r="E426" s="48"/>
      <c r="F426" s="48"/>
      <c r="G426" s="48"/>
      <c r="H426" s="47"/>
      <c r="J426" s="48"/>
    </row>
    <row r="427" spans="1:10" ht="12.75">
      <c r="A427" s="46"/>
      <c r="B427" s="47"/>
      <c r="C427" s="47"/>
      <c r="D427" s="47"/>
      <c r="E427" s="48"/>
      <c r="F427" s="48"/>
      <c r="G427" s="48"/>
      <c r="H427" s="47"/>
      <c r="J427" s="48"/>
    </row>
    <row r="428" spans="1:10" ht="12.75">
      <c r="A428" s="46"/>
      <c r="B428" s="47"/>
      <c r="C428" s="47"/>
      <c r="D428" s="47"/>
      <c r="E428" s="48"/>
      <c r="F428" s="48"/>
      <c r="G428" s="48"/>
      <c r="H428" s="47"/>
      <c r="J428" s="48"/>
    </row>
    <row r="429" spans="1:10" ht="12.75">
      <c r="A429" s="46"/>
      <c r="B429" s="47"/>
      <c r="C429" s="47"/>
      <c r="D429" s="47"/>
      <c r="E429" s="48"/>
      <c r="F429" s="48"/>
      <c r="G429" s="48"/>
      <c r="H429" s="47"/>
      <c r="J429" s="48"/>
    </row>
    <row r="430" spans="1:10" ht="12.75">
      <c r="A430" s="46"/>
      <c r="B430" s="47"/>
      <c r="C430" s="47"/>
      <c r="D430" s="47"/>
      <c r="E430" s="48"/>
      <c r="F430" s="48"/>
      <c r="G430" s="48"/>
      <c r="H430" s="47"/>
      <c r="J430" s="48"/>
    </row>
    <row r="431" spans="1:10" ht="12.75">
      <c r="A431" s="46"/>
      <c r="B431" s="47"/>
      <c r="C431" s="47"/>
      <c r="D431" s="47"/>
      <c r="E431" s="48"/>
      <c r="F431" s="48"/>
      <c r="G431" s="48"/>
      <c r="H431" s="47"/>
      <c r="J431" s="48"/>
    </row>
    <row r="432" spans="1:10" ht="12.75">
      <c r="A432" s="46"/>
      <c r="B432" s="47"/>
      <c r="C432" s="47"/>
      <c r="D432" s="47"/>
      <c r="E432" s="48"/>
      <c r="F432" s="48"/>
      <c r="G432" s="48"/>
      <c r="H432" s="47"/>
      <c r="J432" s="48"/>
    </row>
    <row r="433" spans="1:10" ht="12.75">
      <c r="A433" s="46"/>
      <c r="B433" s="47"/>
      <c r="C433" s="47"/>
      <c r="D433" s="47"/>
      <c r="E433" s="48"/>
      <c r="F433" s="48"/>
      <c r="G433" s="48"/>
      <c r="H433" s="47"/>
      <c r="J433" s="48"/>
    </row>
    <row r="434" spans="1:10" ht="12.75">
      <c r="A434" s="46"/>
      <c r="B434" s="47"/>
      <c r="C434" s="47"/>
      <c r="D434" s="47"/>
      <c r="E434" s="48"/>
      <c r="F434" s="48"/>
      <c r="G434" s="48"/>
      <c r="H434" s="47"/>
      <c r="J434" s="48"/>
    </row>
    <row r="435" spans="1:10" ht="12.75">
      <c r="A435" s="46"/>
      <c r="B435" s="47"/>
      <c r="C435" s="47"/>
      <c r="D435" s="47"/>
      <c r="E435" s="48"/>
      <c r="F435" s="48"/>
      <c r="G435" s="48"/>
      <c r="H435" s="47"/>
      <c r="J435" s="48"/>
    </row>
    <row r="436" spans="1:10" ht="12.75">
      <c r="A436" s="46"/>
      <c r="B436" s="47"/>
      <c r="C436" s="47"/>
      <c r="D436" s="47"/>
      <c r="E436" s="48"/>
      <c r="F436" s="48"/>
      <c r="G436" s="48"/>
      <c r="H436" s="47"/>
      <c r="J436" s="48"/>
    </row>
    <row r="437" spans="1:10" ht="12.75">
      <c r="A437" s="46"/>
      <c r="B437" s="47"/>
      <c r="C437" s="47"/>
      <c r="D437" s="47"/>
      <c r="E437" s="48"/>
      <c r="F437" s="48"/>
      <c r="G437" s="48"/>
      <c r="H437" s="47"/>
      <c r="J437" s="48"/>
    </row>
    <row r="438" spans="1:10" ht="12.75">
      <c r="A438" s="46"/>
      <c r="B438" s="47"/>
      <c r="C438" s="47"/>
      <c r="D438" s="47"/>
      <c r="E438" s="48"/>
      <c r="F438" s="48"/>
      <c r="G438" s="48"/>
      <c r="H438" s="47"/>
      <c r="J438" s="48"/>
    </row>
    <row r="439" spans="1:10" ht="12.75">
      <c r="A439" s="46"/>
      <c r="B439" s="47"/>
      <c r="C439" s="47"/>
      <c r="D439" s="47"/>
      <c r="E439" s="48"/>
      <c r="F439" s="48"/>
      <c r="G439" s="48"/>
      <c r="H439" s="47"/>
      <c r="J439" s="48"/>
    </row>
    <row r="440" spans="1:10" ht="12.75">
      <c r="A440" s="46"/>
      <c r="B440" s="47"/>
      <c r="C440" s="47"/>
      <c r="D440" s="47"/>
      <c r="E440" s="48"/>
      <c r="F440" s="48"/>
      <c r="G440" s="48"/>
      <c r="H440" s="47"/>
      <c r="J440" s="48"/>
    </row>
    <row r="441" spans="1:10" ht="12.75">
      <c r="A441" s="46"/>
      <c r="B441" s="47"/>
      <c r="C441" s="47"/>
      <c r="D441" s="47"/>
      <c r="E441" s="48"/>
      <c r="F441" s="48"/>
      <c r="G441" s="48"/>
      <c r="H441" s="47"/>
      <c r="J441" s="48"/>
    </row>
    <row r="442" spans="1:10" ht="12.75">
      <c r="A442" s="46"/>
      <c r="B442" s="47"/>
      <c r="C442" s="47"/>
      <c r="D442" s="47"/>
      <c r="E442" s="48"/>
      <c r="F442" s="48"/>
      <c r="G442" s="48"/>
      <c r="H442" s="47"/>
      <c r="J442" s="48"/>
    </row>
    <row r="443" spans="1:10" ht="12.75">
      <c r="A443" s="46"/>
      <c r="B443" s="47"/>
      <c r="C443" s="47"/>
      <c r="D443" s="47"/>
      <c r="E443" s="48"/>
      <c r="F443" s="48"/>
      <c r="G443" s="48"/>
      <c r="H443" s="47"/>
      <c r="J443" s="48"/>
    </row>
    <row r="444" spans="1:10" ht="12.75">
      <c r="A444" s="46"/>
      <c r="B444" s="47"/>
      <c r="C444" s="47"/>
      <c r="D444" s="47"/>
      <c r="E444" s="48"/>
      <c r="F444" s="48"/>
      <c r="G444" s="48"/>
      <c r="H444" s="47"/>
      <c r="J444" s="48"/>
    </row>
    <row r="445" spans="1:10" ht="12.75">
      <c r="A445" s="46"/>
      <c r="B445" s="47"/>
      <c r="C445" s="47"/>
      <c r="D445" s="47"/>
      <c r="E445" s="48"/>
      <c r="F445" s="48"/>
      <c r="G445" s="48"/>
      <c r="H445" s="47"/>
      <c r="J445" s="48"/>
    </row>
    <row r="446" spans="1:10" ht="12.75">
      <c r="A446" s="46"/>
      <c r="B446" s="47"/>
      <c r="C446" s="47"/>
      <c r="D446" s="47"/>
      <c r="E446" s="48"/>
      <c r="F446" s="48"/>
      <c r="G446" s="48"/>
      <c r="H446" s="47"/>
      <c r="J446" s="48"/>
    </row>
    <row r="447" spans="1:10" ht="12.75">
      <c r="A447" s="46"/>
      <c r="B447" s="47"/>
      <c r="C447" s="47"/>
      <c r="D447" s="47"/>
      <c r="E447" s="48"/>
      <c r="F447" s="48"/>
      <c r="G447" s="48"/>
      <c r="H447" s="47"/>
      <c r="J447" s="48"/>
    </row>
    <row r="448" spans="1:10" ht="12.75">
      <c r="A448" s="46"/>
      <c r="B448" s="47"/>
      <c r="C448" s="47"/>
      <c r="D448" s="47"/>
      <c r="E448" s="48"/>
      <c r="F448" s="48"/>
      <c r="G448" s="48"/>
      <c r="H448" s="47"/>
      <c r="J448" s="48"/>
    </row>
    <row r="449" spans="1:10" ht="12.75">
      <c r="A449" s="46"/>
      <c r="B449" s="47"/>
      <c r="C449" s="47"/>
      <c r="D449" s="47"/>
      <c r="E449" s="48"/>
      <c r="F449" s="48"/>
      <c r="G449" s="48"/>
      <c r="H449" s="47"/>
      <c r="J449" s="48"/>
    </row>
    <row r="450" spans="1:10" ht="12.75">
      <c r="A450" s="46"/>
      <c r="B450" s="47"/>
      <c r="C450" s="47"/>
      <c r="D450" s="47"/>
      <c r="E450" s="48"/>
      <c r="F450" s="48"/>
      <c r="G450" s="48"/>
      <c r="H450" s="47"/>
      <c r="J450" s="48"/>
    </row>
    <row r="451" spans="1:10" ht="12.75">
      <c r="A451" s="46"/>
      <c r="B451" s="47"/>
      <c r="C451" s="47"/>
      <c r="D451" s="47"/>
      <c r="E451" s="48"/>
      <c r="F451" s="48"/>
      <c r="G451" s="48"/>
      <c r="H451" s="47"/>
      <c r="J451" s="48"/>
    </row>
    <row r="452" spans="1:10" ht="12.75">
      <c r="A452" s="46"/>
      <c r="B452" s="47"/>
      <c r="C452" s="47"/>
      <c r="D452" s="47"/>
      <c r="E452" s="48"/>
      <c r="F452" s="48"/>
      <c r="G452" s="48"/>
      <c r="H452" s="47"/>
      <c r="J452" s="48"/>
    </row>
    <row r="453" spans="1:10" ht="12.75">
      <c r="A453" s="46"/>
      <c r="B453" s="47"/>
      <c r="C453" s="47"/>
      <c r="D453" s="47"/>
      <c r="E453" s="48"/>
      <c r="F453" s="48"/>
      <c r="G453" s="48"/>
      <c r="H453" s="47"/>
      <c r="J453" s="48"/>
    </row>
    <row r="454" spans="1:10" ht="12.75">
      <c r="A454" s="46"/>
      <c r="B454" s="47"/>
      <c r="C454" s="47"/>
      <c r="D454" s="47"/>
      <c r="E454" s="48"/>
      <c r="F454" s="48"/>
      <c r="G454" s="48"/>
      <c r="H454" s="47"/>
      <c r="J454" s="48"/>
    </row>
    <row r="455" spans="1:10" ht="12.75">
      <c r="A455" s="46"/>
      <c r="B455" s="47"/>
      <c r="C455" s="47"/>
      <c r="D455" s="47"/>
      <c r="E455" s="48"/>
      <c r="F455" s="48"/>
      <c r="G455" s="48"/>
      <c r="H455" s="47"/>
      <c r="J455" s="48"/>
    </row>
    <row r="456" spans="1:10" ht="12.75">
      <c r="A456" s="46"/>
      <c r="B456" s="47"/>
      <c r="C456" s="47"/>
      <c r="D456" s="47"/>
      <c r="E456" s="48"/>
      <c r="F456" s="48"/>
      <c r="G456" s="48"/>
      <c r="H456" s="47"/>
      <c r="J456" s="48"/>
    </row>
    <row r="457" spans="1:10" ht="12.75">
      <c r="A457" s="46"/>
      <c r="B457" s="47"/>
      <c r="C457" s="47"/>
      <c r="D457" s="47"/>
      <c r="E457" s="48"/>
      <c r="F457" s="48"/>
      <c r="G457" s="48"/>
      <c r="H457" s="47"/>
      <c r="J457" s="48"/>
    </row>
    <row r="458" spans="1:10" ht="12.75">
      <c r="A458" s="46"/>
      <c r="B458" s="47"/>
      <c r="C458" s="47"/>
      <c r="D458" s="47"/>
      <c r="E458" s="48"/>
      <c r="F458" s="48"/>
      <c r="G458" s="48"/>
      <c r="H458" s="47"/>
      <c r="J458" s="48"/>
    </row>
    <row r="459" spans="1:10" ht="12.75">
      <c r="A459" s="46"/>
      <c r="B459" s="47"/>
      <c r="C459" s="47"/>
      <c r="D459" s="47"/>
      <c r="E459" s="48"/>
      <c r="F459" s="48"/>
      <c r="G459" s="48"/>
      <c r="H459" s="47"/>
      <c r="J459" s="48"/>
    </row>
    <row r="460" spans="1:10" ht="12.75">
      <c r="A460" s="46"/>
      <c r="B460" s="47"/>
      <c r="C460" s="47"/>
      <c r="D460" s="47"/>
      <c r="E460" s="48"/>
      <c r="F460" s="48"/>
      <c r="G460" s="48"/>
      <c r="H460" s="47"/>
      <c r="J460" s="48"/>
    </row>
    <row r="461" spans="1:10" ht="12.75">
      <c r="A461" s="46"/>
      <c r="B461" s="47"/>
      <c r="C461" s="47"/>
      <c r="D461" s="47"/>
      <c r="E461" s="48"/>
      <c r="F461" s="48"/>
      <c r="G461" s="48"/>
      <c r="H461" s="47"/>
      <c r="J461" s="48"/>
    </row>
    <row r="462" spans="1:10" ht="12.75">
      <c r="A462" s="46"/>
      <c r="B462" s="47"/>
      <c r="C462" s="47"/>
      <c r="D462" s="47"/>
      <c r="E462" s="48"/>
      <c r="F462" s="48"/>
      <c r="G462" s="48"/>
      <c r="H462" s="47"/>
      <c r="J462" s="48"/>
    </row>
    <row r="463" spans="1:10" ht="12.75">
      <c r="A463" s="46"/>
      <c r="B463" s="47"/>
      <c r="C463" s="47"/>
      <c r="D463" s="47"/>
      <c r="E463" s="48"/>
      <c r="F463" s="48"/>
      <c r="G463" s="48"/>
      <c r="H463" s="47"/>
      <c r="J463" s="48"/>
    </row>
    <row r="464" spans="1:10" ht="12.75">
      <c r="A464" s="46"/>
      <c r="B464" s="47"/>
      <c r="C464" s="47"/>
      <c r="D464" s="47"/>
      <c r="E464" s="48"/>
      <c r="F464" s="48"/>
      <c r="G464" s="48"/>
      <c r="H464" s="47"/>
      <c r="J464" s="48"/>
    </row>
    <row r="465" spans="1:10" ht="12.75">
      <c r="A465" s="46"/>
      <c r="B465" s="47"/>
      <c r="C465" s="47"/>
      <c r="D465" s="47"/>
      <c r="E465" s="48"/>
      <c r="F465" s="48"/>
      <c r="G465" s="48"/>
      <c r="H465" s="47"/>
      <c r="J465" s="48"/>
    </row>
    <row r="466" spans="1:10" ht="12.75">
      <c r="A466" s="46"/>
      <c r="B466" s="47"/>
      <c r="C466" s="47"/>
      <c r="D466" s="47"/>
      <c r="E466" s="48"/>
      <c r="F466" s="48"/>
      <c r="G466" s="48"/>
      <c r="H466" s="47"/>
      <c r="J466" s="48"/>
    </row>
    <row r="467" spans="1:10" ht="12.75">
      <c r="A467" s="46"/>
      <c r="B467" s="47"/>
      <c r="C467" s="47"/>
      <c r="D467" s="47"/>
      <c r="E467" s="48"/>
      <c r="F467" s="48"/>
      <c r="G467" s="48"/>
      <c r="H467" s="47"/>
      <c r="J467" s="48"/>
    </row>
    <row r="468" spans="1:10" ht="12.75">
      <c r="A468" s="46"/>
      <c r="B468" s="47"/>
      <c r="C468" s="47"/>
      <c r="D468" s="47"/>
      <c r="E468" s="48"/>
      <c r="F468" s="48"/>
      <c r="G468" s="48"/>
      <c r="H468" s="47"/>
      <c r="J468" s="48"/>
    </row>
    <row r="469" spans="1:10" ht="12.75">
      <c r="A469" s="46"/>
      <c r="B469" s="47"/>
      <c r="C469" s="47"/>
      <c r="D469" s="47"/>
      <c r="E469" s="48"/>
      <c r="F469" s="48"/>
      <c r="G469" s="48"/>
      <c r="H469" s="47"/>
      <c r="J469" s="48"/>
    </row>
    <row r="470" spans="1:10" ht="12.75">
      <c r="A470" s="46"/>
      <c r="B470" s="47"/>
      <c r="C470" s="47"/>
      <c r="D470" s="47"/>
      <c r="E470" s="48"/>
      <c r="F470" s="48"/>
      <c r="G470" s="48"/>
      <c r="H470" s="47"/>
      <c r="J470" s="48"/>
    </row>
    <row r="471" spans="1:10" ht="12.75">
      <c r="A471" s="46"/>
      <c r="B471" s="47"/>
      <c r="C471" s="47"/>
      <c r="D471" s="47"/>
      <c r="E471" s="48"/>
      <c r="F471" s="48"/>
      <c r="G471" s="48"/>
      <c r="H471" s="47"/>
      <c r="J471" s="48"/>
    </row>
    <row r="472" spans="1:10" ht="12.75">
      <c r="A472" s="46"/>
      <c r="B472" s="47"/>
      <c r="C472" s="47"/>
      <c r="D472" s="47"/>
      <c r="E472" s="48"/>
      <c r="F472" s="48"/>
      <c r="G472" s="48"/>
      <c r="H472" s="47"/>
      <c r="J472" s="48"/>
    </row>
    <row r="473" spans="1:10" ht="12.75">
      <c r="A473" s="46"/>
      <c r="B473" s="47"/>
      <c r="C473" s="47"/>
      <c r="D473" s="47"/>
      <c r="E473" s="48"/>
      <c r="F473" s="48"/>
      <c r="G473" s="48"/>
      <c r="H473" s="47"/>
      <c r="J473" s="48"/>
    </row>
    <row r="474" spans="1:10" ht="12.75">
      <c r="A474" s="46"/>
      <c r="B474" s="47"/>
      <c r="C474" s="47"/>
      <c r="D474" s="47"/>
      <c r="E474" s="48"/>
      <c r="F474" s="48"/>
      <c r="G474" s="48"/>
      <c r="H474" s="47"/>
      <c r="J474" s="48"/>
    </row>
    <row r="475" spans="1:10" ht="12.75">
      <c r="A475" s="46"/>
      <c r="B475" s="47"/>
      <c r="C475" s="47"/>
      <c r="D475" s="47"/>
      <c r="E475" s="48"/>
      <c r="F475" s="48"/>
      <c r="G475" s="48"/>
      <c r="H475" s="47"/>
      <c r="J475" s="48"/>
    </row>
    <row r="476" spans="1:10" ht="12.75">
      <c r="A476" s="46"/>
      <c r="B476" s="47"/>
      <c r="C476" s="47"/>
      <c r="D476" s="47"/>
      <c r="E476" s="48"/>
      <c r="F476" s="48"/>
      <c r="G476" s="48"/>
      <c r="H476" s="47"/>
      <c r="J476" s="48"/>
    </row>
    <row r="477" spans="1:10" ht="12.75">
      <c r="A477" s="46"/>
      <c r="B477" s="47"/>
      <c r="C477" s="47"/>
      <c r="D477" s="47"/>
      <c r="E477" s="48"/>
      <c r="F477" s="48"/>
      <c r="G477" s="48"/>
      <c r="H477" s="47"/>
      <c r="J477" s="48"/>
    </row>
    <row r="478" spans="1:10" ht="12.75">
      <c r="A478" s="46"/>
      <c r="B478" s="47"/>
      <c r="C478" s="47"/>
      <c r="D478" s="47"/>
      <c r="E478" s="48"/>
      <c r="F478" s="48"/>
      <c r="G478" s="48"/>
      <c r="H478" s="47"/>
      <c r="J478" s="48"/>
    </row>
    <row r="479" spans="1:10" ht="12.75">
      <c r="A479" s="46"/>
      <c r="B479" s="47"/>
      <c r="C479" s="47"/>
      <c r="D479" s="47"/>
      <c r="E479" s="48"/>
      <c r="F479" s="48"/>
      <c r="G479" s="48"/>
      <c r="H479" s="47"/>
      <c r="J479" s="48"/>
    </row>
    <row r="480" spans="1:10" ht="12.75">
      <c r="A480" s="46"/>
      <c r="B480" s="47"/>
      <c r="C480" s="47"/>
      <c r="D480" s="47"/>
      <c r="E480" s="48"/>
      <c r="F480" s="48"/>
      <c r="G480" s="48"/>
      <c r="H480" s="47"/>
      <c r="J480" s="48"/>
    </row>
    <row r="481" spans="1:10" ht="12.75">
      <c r="A481" s="46"/>
      <c r="B481" s="47"/>
      <c r="C481" s="47"/>
      <c r="D481" s="47"/>
      <c r="E481" s="48"/>
      <c r="F481" s="48"/>
      <c r="G481" s="48"/>
      <c r="H481" s="47"/>
      <c r="J481" s="48"/>
    </row>
    <row r="482" spans="1:10" ht="12.75">
      <c r="A482" s="46"/>
      <c r="B482" s="47"/>
      <c r="C482" s="47"/>
      <c r="D482" s="47"/>
      <c r="E482" s="48"/>
      <c r="F482" s="48"/>
      <c r="G482" s="48"/>
      <c r="H482" s="47"/>
      <c r="J482" s="48"/>
    </row>
    <row r="483" spans="1:10" ht="12.75">
      <c r="A483" s="46"/>
      <c r="B483" s="47"/>
      <c r="C483" s="47"/>
      <c r="D483" s="47"/>
      <c r="E483" s="48"/>
      <c r="F483" s="48"/>
      <c r="G483" s="48"/>
      <c r="H483" s="47"/>
      <c r="J483" s="48"/>
    </row>
    <row r="484" spans="1:10" ht="12.75">
      <c r="A484" s="46"/>
      <c r="B484" s="47"/>
      <c r="C484" s="47"/>
      <c r="D484" s="47"/>
      <c r="E484" s="48"/>
      <c r="F484" s="48"/>
      <c r="G484" s="48"/>
      <c r="H484" s="47"/>
      <c r="J484" s="48"/>
    </row>
    <row r="485" spans="1:10" ht="12.75">
      <c r="A485" s="46"/>
      <c r="B485" s="47"/>
      <c r="C485" s="47"/>
      <c r="D485" s="47"/>
      <c r="E485" s="48"/>
      <c r="F485" s="48"/>
      <c r="G485" s="48"/>
      <c r="H485" s="47"/>
      <c r="J485" s="48"/>
    </row>
    <row r="486" spans="1:10" ht="12.75">
      <c r="A486" s="46"/>
      <c r="B486" s="47"/>
      <c r="C486" s="47"/>
      <c r="D486" s="47"/>
      <c r="E486" s="48"/>
      <c r="F486" s="48"/>
      <c r="G486" s="48"/>
      <c r="H486" s="47"/>
      <c r="J486" s="48"/>
    </row>
    <row r="487" spans="1:10" ht="12.75">
      <c r="A487" s="46"/>
      <c r="B487" s="47"/>
      <c r="C487" s="47"/>
      <c r="D487" s="47"/>
      <c r="E487" s="48"/>
      <c r="F487" s="48"/>
      <c r="G487" s="48"/>
      <c r="H487" s="47"/>
      <c r="J487" s="48"/>
    </row>
    <row r="488" spans="1:10" ht="12.75">
      <c r="A488" s="46"/>
      <c r="B488" s="47"/>
      <c r="C488" s="47"/>
      <c r="D488" s="47"/>
      <c r="E488" s="48"/>
      <c r="F488" s="48"/>
      <c r="G488" s="48"/>
      <c r="H488" s="47"/>
      <c r="J488" s="48"/>
    </row>
    <row r="489" spans="1:10" ht="12.75">
      <c r="A489" s="46"/>
      <c r="B489" s="47"/>
      <c r="C489" s="47"/>
      <c r="D489" s="47"/>
      <c r="E489" s="48"/>
      <c r="F489" s="48"/>
      <c r="G489" s="48"/>
      <c r="H489" s="47"/>
      <c r="J489" s="48"/>
    </row>
    <row r="490" spans="1:10" ht="12.75">
      <c r="A490" s="46"/>
      <c r="B490" s="47"/>
      <c r="C490" s="47"/>
      <c r="D490" s="47"/>
      <c r="E490" s="48"/>
      <c r="F490" s="48"/>
      <c r="G490" s="48"/>
      <c r="H490" s="47"/>
      <c r="J490" s="48"/>
    </row>
    <row r="491" spans="1:10" ht="12.75">
      <c r="A491" s="46"/>
      <c r="B491" s="47"/>
      <c r="C491" s="47"/>
      <c r="D491" s="47"/>
      <c r="E491" s="48"/>
      <c r="F491" s="48"/>
      <c r="G491" s="48"/>
      <c r="H491" s="47"/>
      <c r="J491" s="48"/>
    </row>
    <row r="492" spans="1:10" ht="12.75">
      <c r="A492" s="46"/>
      <c r="B492" s="47"/>
      <c r="C492" s="47"/>
      <c r="D492" s="47"/>
      <c r="E492" s="48"/>
      <c r="F492" s="48"/>
      <c r="G492" s="48"/>
      <c r="H492" s="47"/>
      <c r="J492" s="48"/>
    </row>
    <row r="493" spans="1:10" ht="12.75">
      <c r="A493" s="46"/>
      <c r="B493" s="47"/>
      <c r="C493" s="47"/>
      <c r="D493" s="47"/>
      <c r="E493" s="48"/>
      <c r="F493" s="48"/>
      <c r="G493" s="48"/>
      <c r="H493" s="47"/>
      <c r="J493" s="48"/>
    </row>
    <row r="494" spans="1:10" ht="12.75">
      <c r="A494" s="46"/>
      <c r="B494" s="47"/>
      <c r="C494" s="47"/>
      <c r="D494" s="47"/>
      <c r="E494" s="48"/>
      <c r="F494" s="48"/>
      <c r="G494" s="48"/>
      <c r="H494" s="47"/>
      <c r="J494" s="48"/>
    </row>
    <row r="495" spans="1:10" ht="12.75">
      <c r="A495" s="46"/>
      <c r="B495" s="47"/>
      <c r="C495" s="47"/>
      <c r="D495" s="47"/>
      <c r="E495" s="48"/>
      <c r="F495" s="48"/>
      <c r="G495" s="48"/>
      <c r="H495" s="47"/>
      <c r="J495" s="48"/>
    </row>
    <row r="496" spans="1:10" ht="12.75">
      <c r="A496" s="46"/>
      <c r="B496" s="47"/>
      <c r="C496" s="47"/>
      <c r="D496" s="47"/>
      <c r="E496" s="48"/>
      <c r="F496" s="48"/>
      <c r="G496" s="48"/>
      <c r="H496" s="47"/>
      <c r="J496" s="48"/>
    </row>
    <row r="497" spans="1:10" ht="12.75">
      <c r="A497" s="46"/>
      <c r="B497" s="47"/>
      <c r="C497" s="47"/>
      <c r="D497" s="47"/>
      <c r="E497" s="48"/>
      <c r="F497" s="48"/>
      <c r="G497" s="48"/>
      <c r="H497" s="47"/>
      <c r="J497" s="48"/>
    </row>
    <row r="498" spans="1:10" ht="12.75">
      <c r="A498" s="46"/>
      <c r="B498" s="47"/>
      <c r="C498" s="47"/>
      <c r="D498" s="47"/>
      <c r="E498" s="48"/>
      <c r="F498" s="48"/>
      <c r="G498" s="48"/>
      <c r="H498" s="47"/>
      <c r="J498" s="48"/>
    </row>
    <row r="499" spans="1:10" ht="12.75">
      <c r="A499" s="46"/>
      <c r="B499" s="47"/>
      <c r="C499" s="47"/>
      <c r="D499" s="47"/>
      <c r="E499" s="48"/>
      <c r="F499" s="48"/>
      <c r="G499" s="48"/>
      <c r="H499" s="47"/>
      <c r="J499" s="48"/>
    </row>
    <row r="500" spans="1:10" ht="12.75">
      <c r="A500" s="46"/>
      <c r="B500" s="47"/>
      <c r="C500" s="47"/>
      <c r="D500" s="47"/>
      <c r="E500" s="48"/>
      <c r="F500" s="48"/>
      <c r="G500" s="48"/>
      <c r="H500" s="47"/>
      <c r="J500" s="48"/>
    </row>
    <row r="501" spans="1:10" ht="12.75">
      <c r="A501" s="46"/>
      <c r="B501" s="47"/>
      <c r="C501" s="47"/>
      <c r="D501" s="47"/>
      <c r="E501" s="48"/>
      <c r="F501" s="48"/>
      <c r="G501" s="48"/>
      <c r="H501" s="47"/>
      <c r="J501" s="48"/>
    </row>
    <row r="502" spans="1:10" ht="12.75">
      <c r="A502" s="46"/>
      <c r="B502" s="47"/>
      <c r="C502" s="47"/>
      <c r="D502" s="47"/>
      <c r="E502" s="48"/>
      <c r="F502" s="48"/>
      <c r="G502" s="48"/>
      <c r="H502" s="47"/>
      <c r="J502" s="48"/>
    </row>
    <row r="503" spans="1:10" ht="12.75">
      <c r="A503" s="46"/>
      <c r="B503" s="47"/>
      <c r="C503" s="47"/>
      <c r="D503" s="47"/>
      <c r="E503" s="48"/>
      <c r="F503" s="48"/>
      <c r="G503" s="48"/>
      <c r="H503" s="47"/>
      <c r="J503" s="48"/>
    </row>
    <row r="504" spans="1:10" ht="12.75">
      <c r="A504" s="46"/>
      <c r="B504" s="47"/>
      <c r="C504" s="47"/>
      <c r="D504" s="47"/>
      <c r="E504" s="48"/>
      <c r="F504" s="48"/>
      <c r="G504" s="48"/>
      <c r="H504" s="47"/>
      <c r="J504" s="48"/>
    </row>
    <row r="505" spans="1:10" ht="12.75">
      <c r="A505" s="46"/>
      <c r="B505" s="47"/>
      <c r="C505" s="47"/>
      <c r="D505" s="47"/>
      <c r="E505" s="48"/>
      <c r="F505" s="48"/>
      <c r="G505" s="48"/>
      <c r="H505" s="47"/>
      <c r="J505" s="48"/>
    </row>
    <row r="506" spans="1:10" ht="12.75">
      <c r="A506" s="46"/>
      <c r="B506" s="47"/>
      <c r="C506" s="47"/>
      <c r="D506" s="47"/>
      <c r="E506" s="48"/>
      <c r="F506" s="48"/>
      <c r="G506" s="48"/>
      <c r="H506" s="47"/>
      <c r="J506" s="48"/>
    </row>
    <row r="507" spans="1:10" ht="12.75">
      <c r="A507" s="46"/>
      <c r="B507" s="47"/>
      <c r="C507" s="47"/>
      <c r="D507" s="47"/>
      <c r="E507" s="48"/>
      <c r="F507" s="48"/>
      <c r="G507" s="48"/>
      <c r="H507" s="47"/>
      <c r="J507" s="48"/>
    </row>
    <row r="508" spans="1:10" ht="12.75">
      <c r="A508" s="46"/>
      <c r="B508" s="47"/>
      <c r="C508" s="47"/>
      <c r="D508" s="47"/>
      <c r="E508" s="48"/>
      <c r="F508" s="48"/>
      <c r="G508" s="48"/>
      <c r="H508" s="47"/>
      <c r="J508" s="48"/>
    </row>
    <row r="509" spans="1:10" ht="12.75">
      <c r="A509" s="46"/>
      <c r="B509" s="47"/>
      <c r="C509" s="47"/>
      <c r="D509" s="47"/>
      <c r="E509" s="48"/>
      <c r="F509" s="48"/>
      <c r="G509" s="48"/>
      <c r="H509" s="47"/>
      <c r="J509" s="48"/>
    </row>
    <row r="510" spans="1:10" ht="12.75">
      <c r="A510" s="46"/>
      <c r="B510" s="47"/>
      <c r="C510" s="47"/>
      <c r="D510" s="47"/>
      <c r="E510" s="48"/>
      <c r="F510" s="48"/>
      <c r="G510" s="48"/>
      <c r="H510" s="47"/>
      <c r="J510" s="48"/>
    </row>
    <row r="511" spans="1:10" ht="12.75">
      <c r="A511" s="46"/>
      <c r="B511" s="47"/>
      <c r="C511" s="47"/>
      <c r="D511" s="47"/>
      <c r="E511" s="48"/>
      <c r="F511" s="48"/>
      <c r="G511" s="48"/>
      <c r="H511" s="47"/>
      <c r="J511" s="48"/>
    </row>
    <row r="512" spans="1:10" ht="12.75">
      <c r="A512" s="46"/>
      <c r="B512" s="47"/>
      <c r="C512" s="47"/>
      <c r="D512" s="47"/>
      <c r="E512" s="48"/>
      <c r="F512" s="48"/>
      <c r="G512" s="48"/>
      <c r="H512" s="47"/>
      <c r="J512" s="48"/>
    </row>
    <row r="513" spans="1:10" ht="12.75">
      <c r="A513" s="46"/>
      <c r="B513" s="47"/>
      <c r="C513" s="47"/>
      <c r="D513" s="47"/>
      <c r="E513" s="48"/>
      <c r="F513" s="48"/>
      <c r="G513" s="48"/>
      <c r="H513" s="47"/>
      <c r="J513" s="48"/>
    </row>
    <row r="514" spans="1:10" ht="12.75">
      <c r="A514" s="46"/>
      <c r="B514" s="47"/>
      <c r="C514" s="47"/>
      <c r="D514" s="47"/>
      <c r="E514" s="48"/>
      <c r="F514" s="48"/>
      <c r="G514" s="48"/>
      <c r="H514" s="47"/>
      <c r="J514" s="48"/>
    </row>
    <row r="515" spans="1:10" ht="12.75">
      <c r="A515" s="46"/>
      <c r="B515" s="47"/>
      <c r="C515" s="47"/>
      <c r="D515" s="47"/>
      <c r="E515" s="48"/>
      <c r="F515" s="48"/>
      <c r="G515" s="48"/>
      <c r="H515" s="47"/>
      <c r="J515" s="48"/>
    </row>
    <row r="516" spans="1:10" ht="12.75">
      <c r="A516" s="46"/>
      <c r="B516" s="47"/>
      <c r="C516" s="47"/>
      <c r="D516" s="47"/>
      <c r="E516" s="48"/>
      <c r="F516" s="48"/>
      <c r="G516" s="48"/>
      <c r="H516" s="47"/>
      <c r="J516" s="48"/>
    </row>
    <row r="517" spans="1:10" ht="12.75">
      <c r="A517" s="46"/>
      <c r="B517" s="47"/>
      <c r="C517" s="47"/>
      <c r="D517" s="47"/>
      <c r="E517" s="48"/>
      <c r="F517" s="48"/>
      <c r="G517" s="48"/>
      <c r="H517" s="47"/>
      <c r="J517" s="48"/>
    </row>
    <row r="518" spans="1:10" ht="12.75">
      <c r="A518" s="46"/>
      <c r="B518" s="47"/>
      <c r="C518" s="47"/>
      <c r="D518" s="47"/>
      <c r="E518" s="48"/>
      <c r="F518" s="48"/>
      <c r="G518" s="48"/>
      <c r="H518" s="47"/>
      <c r="J518" s="48"/>
    </row>
    <row r="519" spans="1:10" ht="12.75">
      <c r="A519" s="46"/>
      <c r="B519" s="47"/>
      <c r="C519" s="47"/>
      <c r="D519" s="47"/>
      <c r="E519" s="48"/>
      <c r="F519" s="48"/>
      <c r="G519" s="48"/>
      <c r="H519" s="47"/>
      <c r="J519" s="48"/>
    </row>
    <row r="520" spans="1:10" ht="12.75">
      <c r="A520" s="46"/>
      <c r="B520" s="47"/>
      <c r="C520" s="47"/>
      <c r="D520" s="47"/>
      <c r="E520" s="48"/>
      <c r="F520" s="48"/>
      <c r="G520" s="48"/>
      <c r="H520" s="47"/>
      <c r="J520" s="48"/>
    </row>
    <row r="521" spans="1:10" ht="12.75">
      <c r="A521" s="46"/>
      <c r="B521" s="47"/>
      <c r="C521" s="47"/>
      <c r="D521" s="47"/>
      <c r="E521" s="48"/>
      <c r="F521" s="48"/>
      <c r="G521" s="48"/>
      <c r="H521" s="47"/>
      <c r="J521" s="48"/>
    </row>
    <row r="522" spans="1:10" ht="12.75">
      <c r="A522" s="46"/>
      <c r="B522" s="47"/>
      <c r="C522" s="47"/>
      <c r="D522" s="47"/>
      <c r="E522" s="48"/>
      <c r="F522" s="48"/>
      <c r="G522" s="48"/>
      <c r="H522" s="47"/>
      <c r="J522" s="48"/>
    </row>
    <row r="523" spans="1:10" ht="12.75">
      <c r="A523" s="46"/>
      <c r="B523" s="47"/>
      <c r="C523" s="47"/>
      <c r="D523" s="47"/>
      <c r="E523" s="48"/>
      <c r="F523" s="48"/>
      <c r="G523" s="48"/>
      <c r="H523" s="47"/>
      <c r="J523" s="48"/>
    </row>
    <row r="524" spans="1:10" ht="12.75">
      <c r="A524" s="46"/>
      <c r="B524" s="47"/>
      <c r="C524" s="47"/>
      <c r="D524" s="47"/>
      <c r="E524" s="48"/>
      <c r="F524" s="48"/>
      <c r="G524" s="48"/>
      <c r="H524" s="47"/>
      <c r="J524" s="48"/>
    </row>
    <row r="525" spans="1:10" ht="12.75">
      <c r="A525" s="46"/>
      <c r="B525" s="47"/>
      <c r="C525" s="47"/>
      <c r="D525" s="47"/>
      <c r="E525" s="48"/>
      <c r="F525" s="48"/>
      <c r="G525" s="48"/>
      <c r="H525" s="47"/>
      <c r="J525" s="48"/>
    </row>
    <row r="526" spans="1:10" ht="12.75">
      <c r="A526" s="46"/>
      <c r="B526" s="47"/>
      <c r="C526" s="47"/>
      <c r="D526" s="47"/>
      <c r="E526" s="48"/>
      <c r="F526" s="48"/>
      <c r="G526" s="48"/>
      <c r="H526" s="47"/>
      <c r="J526" s="48"/>
    </row>
    <row r="527" spans="1:10" ht="12.75">
      <c r="A527" s="46"/>
      <c r="B527" s="47"/>
      <c r="C527" s="47"/>
      <c r="D527" s="47"/>
      <c r="E527" s="48"/>
      <c r="F527" s="48"/>
      <c r="G527" s="48"/>
      <c r="H527" s="47"/>
      <c r="J527" s="48"/>
    </row>
    <row r="528" spans="1:10" ht="12.75">
      <c r="A528" s="46"/>
      <c r="B528" s="47"/>
      <c r="C528" s="47"/>
      <c r="D528" s="47"/>
      <c r="E528" s="48"/>
      <c r="F528" s="48"/>
      <c r="G528" s="48"/>
      <c r="H528" s="47"/>
      <c r="J528" s="48"/>
    </row>
    <row r="529" spans="1:10" ht="12.75">
      <c r="A529" s="46"/>
      <c r="B529" s="47"/>
      <c r="C529" s="47"/>
      <c r="D529" s="47"/>
      <c r="E529" s="48"/>
      <c r="F529" s="48"/>
      <c r="G529" s="48"/>
      <c r="H529" s="47"/>
      <c r="J529" s="48"/>
    </row>
    <row r="530" spans="1:10" ht="12.75">
      <c r="A530" s="46"/>
      <c r="B530" s="47"/>
      <c r="C530" s="47"/>
      <c r="D530" s="47"/>
      <c r="E530" s="48"/>
      <c r="F530" s="48"/>
      <c r="G530" s="48"/>
      <c r="H530" s="47"/>
      <c r="J530" s="48"/>
    </row>
    <row r="531" spans="1:10" ht="12.75">
      <c r="A531" s="46"/>
      <c r="B531" s="47"/>
      <c r="C531" s="47"/>
      <c r="D531" s="47"/>
      <c r="E531" s="48"/>
      <c r="F531" s="48"/>
      <c r="G531" s="48"/>
      <c r="H531" s="47"/>
      <c r="J531" s="48"/>
    </row>
    <row r="532" spans="1:10" ht="12.75">
      <c r="A532" s="46"/>
      <c r="B532" s="47"/>
      <c r="C532" s="47"/>
      <c r="D532" s="47"/>
      <c r="E532" s="48"/>
      <c r="F532" s="48"/>
      <c r="G532" s="48"/>
      <c r="H532" s="47"/>
      <c r="J532" s="48"/>
    </row>
    <row r="533" spans="1:10" ht="12.75">
      <c r="A533" s="46"/>
      <c r="B533" s="47"/>
      <c r="C533" s="47"/>
      <c r="D533" s="47"/>
      <c r="E533" s="48"/>
      <c r="F533" s="48"/>
      <c r="G533" s="48"/>
      <c r="H533" s="47"/>
      <c r="J533" s="48"/>
    </row>
    <row r="534" spans="1:10" ht="12.75">
      <c r="A534" s="46"/>
      <c r="B534" s="47"/>
      <c r="C534" s="47"/>
      <c r="D534" s="47"/>
      <c r="E534" s="48"/>
      <c r="F534" s="48"/>
      <c r="G534" s="48"/>
      <c r="H534" s="47"/>
      <c r="J534" s="48"/>
    </row>
    <row r="535" spans="1:10" ht="12.75">
      <c r="A535" s="46"/>
      <c r="B535" s="47"/>
      <c r="C535" s="47"/>
      <c r="D535" s="47"/>
      <c r="E535" s="48"/>
      <c r="F535" s="48"/>
      <c r="G535" s="48"/>
      <c r="H535" s="47"/>
      <c r="J535" s="48"/>
    </row>
    <row r="536" spans="1:10" ht="12.75">
      <c r="A536" s="46"/>
      <c r="B536" s="47"/>
      <c r="C536" s="47"/>
      <c r="D536" s="47"/>
      <c r="E536" s="48"/>
      <c r="F536" s="48"/>
      <c r="G536" s="48"/>
      <c r="H536" s="47"/>
      <c r="J536" s="48"/>
    </row>
    <row r="537" spans="1:10" ht="12.75">
      <c r="A537" s="46"/>
      <c r="B537" s="47"/>
      <c r="C537" s="47"/>
      <c r="D537" s="47"/>
      <c r="E537" s="48"/>
      <c r="F537" s="48"/>
      <c r="G537" s="48"/>
      <c r="H537" s="47"/>
      <c r="J537" s="48"/>
    </row>
    <row r="538" spans="1:10" ht="12.75">
      <c r="A538" s="46"/>
      <c r="B538" s="47"/>
      <c r="C538" s="47"/>
      <c r="D538" s="47"/>
      <c r="E538" s="48"/>
      <c r="F538" s="48"/>
      <c r="G538" s="48"/>
      <c r="H538" s="47"/>
      <c r="J538" s="48"/>
    </row>
    <row r="539" spans="1:10" ht="12.75">
      <c r="A539" s="46"/>
      <c r="B539" s="47"/>
      <c r="C539" s="47"/>
      <c r="D539" s="47"/>
      <c r="E539" s="48"/>
      <c r="F539" s="48"/>
      <c r="G539" s="48"/>
      <c r="H539" s="47"/>
      <c r="J539" s="48"/>
    </row>
    <row r="540" spans="1:10" ht="12.75">
      <c r="A540" s="46"/>
      <c r="B540" s="47"/>
      <c r="C540" s="47"/>
      <c r="D540" s="47"/>
      <c r="E540" s="48"/>
      <c r="F540" s="48"/>
      <c r="G540" s="48"/>
      <c r="H540" s="47"/>
      <c r="J540" s="48"/>
    </row>
    <row r="541" spans="1:10" ht="12.75">
      <c r="A541" s="46"/>
      <c r="B541" s="47"/>
      <c r="C541" s="47"/>
      <c r="D541" s="47"/>
      <c r="E541" s="48"/>
      <c r="F541" s="48"/>
      <c r="G541" s="48"/>
      <c r="H541" s="47"/>
      <c r="J541" s="48"/>
    </row>
    <row r="542" spans="1:10" ht="12.75">
      <c r="A542" s="46"/>
      <c r="B542" s="47"/>
      <c r="C542" s="47"/>
      <c r="D542" s="47"/>
      <c r="E542" s="48"/>
      <c r="F542" s="48"/>
      <c r="G542" s="48"/>
      <c r="H542" s="47"/>
      <c r="J542" s="48"/>
    </row>
    <row r="543" spans="1:10" ht="12.75">
      <c r="A543" s="46"/>
      <c r="B543" s="47"/>
      <c r="C543" s="47"/>
      <c r="D543" s="47"/>
      <c r="E543" s="48"/>
      <c r="F543" s="48"/>
      <c r="G543" s="48"/>
      <c r="H543" s="47"/>
      <c r="J543" s="48"/>
    </row>
    <row r="544" spans="1:10" ht="12.75">
      <c r="A544" s="46"/>
      <c r="B544" s="47"/>
      <c r="C544" s="47"/>
      <c r="D544" s="47"/>
      <c r="E544" s="48"/>
      <c r="F544" s="48"/>
      <c r="G544" s="48"/>
      <c r="H544" s="47"/>
      <c r="J544" s="48"/>
    </row>
    <row r="545" spans="1:10" ht="12.75">
      <c r="A545" s="46"/>
      <c r="B545" s="47"/>
      <c r="C545" s="47"/>
      <c r="D545" s="47"/>
      <c r="E545" s="48"/>
      <c r="F545" s="48"/>
      <c r="G545" s="48"/>
      <c r="H545" s="47"/>
      <c r="J545" s="48"/>
    </row>
    <row r="546" spans="1:10" ht="12.75">
      <c r="A546" s="46"/>
      <c r="B546" s="47"/>
      <c r="C546" s="47"/>
      <c r="D546" s="47"/>
      <c r="E546" s="48"/>
      <c r="F546" s="48"/>
      <c r="G546" s="48"/>
      <c r="H546" s="47"/>
      <c r="J546" s="48"/>
    </row>
    <row r="547" spans="1:10" ht="12.75">
      <c r="A547" s="46"/>
      <c r="B547" s="47"/>
      <c r="C547" s="47"/>
      <c r="D547" s="47"/>
      <c r="E547" s="48"/>
      <c r="F547" s="48"/>
      <c r="G547" s="48"/>
      <c r="H547" s="47"/>
      <c r="J547" s="48"/>
    </row>
    <row r="548" spans="1:10" ht="12.75">
      <c r="A548" s="46"/>
      <c r="B548" s="47"/>
      <c r="C548" s="47"/>
      <c r="D548" s="47"/>
      <c r="E548" s="48"/>
      <c r="F548" s="48"/>
      <c r="G548" s="48"/>
      <c r="H548" s="47"/>
      <c r="J548" s="48"/>
    </row>
    <row r="549" spans="1:10" ht="12.75">
      <c r="A549" s="46"/>
      <c r="B549" s="47"/>
      <c r="C549" s="47"/>
      <c r="D549" s="47"/>
      <c r="E549" s="48"/>
      <c r="F549" s="48"/>
      <c r="G549" s="48"/>
      <c r="H549" s="47"/>
      <c r="J549" s="48"/>
    </row>
    <row r="550" spans="1:10" ht="12.75">
      <c r="A550" s="46"/>
      <c r="B550" s="47"/>
      <c r="C550" s="47"/>
      <c r="D550" s="47"/>
      <c r="E550" s="48"/>
      <c r="F550" s="48"/>
      <c r="G550" s="48"/>
      <c r="H550" s="47"/>
      <c r="J550" s="48"/>
    </row>
    <row r="551" spans="1:10" ht="12.75">
      <c r="A551" s="46"/>
      <c r="B551" s="47"/>
      <c r="C551" s="47"/>
      <c r="D551" s="47"/>
      <c r="E551" s="48"/>
      <c r="F551" s="48"/>
      <c r="G551" s="48"/>
      <c r="H551" s="47"/>
      <c r="J551" s="48"/>
    </row>
    <row r="552" spans="1:10" ht="12.75">
      <c r="A552" s="46"/>
      <c r="B552" s="47"/>
      <c r="C552" s="47"/>
      <c r="D552" s="47"/>
      <c r="E552" s="48"/>
      <c r="F552" s="48"/>
      <c r="G552" s="48"/>
      <c r="H552" s="47"/>
      <c r="J552" s="48"/>
    </row>
    <row r="553" spans="1:10" ht="12.75">
      <c r="A553" s="46"/>
      <c r="B553" s="47"/>
      <c r="C553" s="47"/>
      <c r="D553" s="47"/>
      <c r="E553" s="48"/>
      <c r="F553" s="48"/>
      <c r="G553" s="48"/>
      <c r="H553" s="47"/>
      <c r="J553" s="48"/>
    </row>
    <row r="554" spans="1:10" ht="12.75">
      <c r="A554" s="46"/>
      <c r="B554" s="47"/>
      <c r="C554" s="47"/>
      <c r="D554" s="47"/>
      <c r="E554" s="48"/>
      <c r="F554" s="48"/>
      <c r="G554" s="48"/>
      <c r="H554" s="47"/>
      <c r="J554" s="48"/>
    </row>
    <row r="555" spans="1:10" ht="12.75">
      <c r="A555" s="46"/>
      <c r="B555" s="47"/>
      <c r="C555" s="47"/>
      <c r="D555" s="47"/>
      <c r="E555" s="48"/>
      <c r="F555" s="48"/>
      <c r="G555" s="48"/>
      <c r="H555" s="47"/>
      <c r="J555" s="48"/>
    </row>
    <row r="556" spans="1:10" ht="12.75">
      <c r="A556" s="46"/>
      <c r="B556" s="47"/>
      <c r="C556" s="47"/>
      <c r="D556" s="47"/>
      <c r="E556" s="48"/>
      <c r="F556" s="48"/>
      <c r="G556" s="48"/>
      <c r="H556" s="47"/>
      <c r="J556" s="48"/>
    </row>
    <row r="557" spans="1:10" ht="12.75">
      <c r="A557" s="46"/>
      <c r="B557" s="47"/>
      <c r="C557" s="47"/>
      <c r="D557" s="47"/>
      <c r="E557" s="48"/>
      <c r="F557" s="48"/>
      <c r="G557" s="48"/>
      <c r="H557" s="47"/>
      <c r="J557" s="48"/>
    </row>
    <row r="558" spans="1:10" ht="12.75">
      <c r="A558" s="46"/>
      <c r="B558" s="47"/>
      <c r="C558" s="47"/>
      <c r="D558" s="47"/>
      <c r="E558" s="48"/>
      <c r="F558" s="48"/>
      <c r="G558" s="48"/>
      <c r="H558" s="47"/>
      <c r="J558" s="48"/>
    </row>
    <row r="559" spans="1:10" ht="12.75">
      <c r="A559" s="46"/>
      <c r="B559" s="47"/>
      <c r="C559" s="47"/>
      <c r="D559" s="47"/>
      <c r="E559" s="48"/>
      <c r="F559" s="48"/>
      <c r="G559" s="48"/>
      <c r="H559" s="47"/>
      <c r="J559" s="48"/>
    </row>
    <row r="560" spans="1:10" ht="12.75">
      <c r="A560" s="46"/>
      <c r="B560" s="47"/>
      <c r="C560" s="47"/>
      <c r="D560" s="47"/>
      <c r="E560" s="48"/>
      <c r="F560" s="48"/>
      <c r="G560" s="48"/>
      <c r="H560" s="47"/>
      <c r="J560" s="48"/>
    </row>
    <row r="561" spans="1:10" ht="12.75">
      <c r="A561" s="46"/>
      <c r="B561" s="47"/>
      <c r="C561" s="47"/>
      <c r="D561" s="47"/>
      <c r="E561" s="48"/>
      <c r="F561" s="48"/>
      <c r="G561" s="48"/>
      <c r="H561" s="47"/>
      <c r="J561" s="48"/>
    </row>
    <row r="562" spans="1:10" ht="12.75">
      <c r="A562" s="46"/>
      <c r="B562" s="47"/>
      <c r="C562" s="47"/>
      <c r="D562" s="47"/>
      <c r="E562" s="48"/>
      <c r="F562" s="48"/>
      <c r="G562" s="48"/>
      <c r="H562" s="47"/>
      <c r="J562" s="48"/>
    </row>
    <row r="563" spans="1:10" ht="12.75">
      <c r="A563" s="46"/>
      <c r="B563" s="47"/>
      <c r="C563" s="47"/>
      <c r="D563" s="47"/>
      <c r="E563" s="48"/>
      <c r="F563" s="48"/>
      <c r="G563" s="48"/>
      <c r="H563" s="47"/>
      <c r="J563" s="48"/>
    </row>
    <row r="564" spans="1:10" ht="12.75">
      <c r="A564" s="46"/>
      <c r="B564" s="47"/>
      <c r="C564" s="47"/>
      <c r="D564" s="47"/>
      <c r="E564" s="48"/>
      <c r="F564" s="48"/>
      <c r="G564" s="48"/>
      <c r="H564" s="47"/>
      <c r="J564" s="48"/>
    </row>
    <row r="565" spans="1:10" ht="12.75">
      <c r="A565" s="46"/>
      <c r="B565" s="47"/>
      <c r="C565" s="47"/>
      <c r="D565" s="47"/>
      <c r="E565" s="48"/>
      <c r="F565" s="48"/>
      <c r="G565" s="48"/>
      <c r="H565" s="47"/>
      <c r="J565" s="48"/>
    </row>
    <row r="566" spans="1:10" ht="12.75">
      <c r="A566" s="46"/>
      <c r="B566" s="47"/>
      <c r="C566" s="47"/>
      <c r="D566" s="47"/>
      <c r="E566" s="48"/>
      <c r="F566" s="48"/>
      <c r="G566" s="48"/>
      <c r="H566" s="47"/>
      <c r="J566" s="48"/>
    </row>
    <row r="567" spans="1:10" ht="12.75">
      <c r="A567" s="46"/>
      <c r="B567" s="47"/>
      <c r="C567" s="47"/>
      <c r="D567" s="47"/>
      <c r="E567" s="48"/>
      <c r="F567" s="48"/>
      <c r="G567" s="48"/>
      <c r="H567" s="47"/>
      <c r="J567" s="48"/>
    </row>
    <row r="568" spans="1:10" ht="12.75">
      <c r="A568" s="46"/>
      <c r="B568" s="47"/>
      <c r="C568" s="47"/>
      <c r="D568" s="47"/>
      <c r="E568" s="48"/>
      <c r="F568" s="48"/>
      <c r="G568" s="48"/>
      <c r="H568" s="47"/>
      <c r="J568" s="48"/>
    </row>
    <row r="569" spans="1:10" ht="12.75">
      <c r="A569" s="46"/>
      <c r="B569" s="47"/>
      <c r="C569" s="47"/>
      <c r="D569" s="47"/>
      <c r="E569" s="48"/>
      <c r="F569" s="48"/>
      <c r="G569" s="48"/>
      <c r="H569" s="47"/>
      <c r="J569" s="48"/>
    </row>
    <row r="570" spans="1:10" ht="12.75">
      <c r="A570" s="46"/>
      <c r="B570" s="47"/>
      <c r="C570" s="47"/>
      <c r="D570" s="47"/>
      <c r="E570" s="48"/>
      <c r="F570" s="48"/>
      <c r="G570" s="48"/>
      <c r="H570" s="47"/>
      <c r="J570" s="48"/>
    </row>
    <row r="571" spans="1:10" ht="12.75">
      <c r="A571" s="46"/>
      <c r="B571" s="47"/>
      <c r="C571" s="47"/>
      <c r="D571" s="47"/>
      <c r="E571" s="48"/>
      <c r="F571" s="48"/>
      <c r="G571" s="48"/>
      <c r="H571" s="47"/>
      <c r="J571" s="48"/>
    </row>
    <row r="572" spans="1:10" ht="12.75">
      <c r="A572" s="46"/>
      <c r="B572" s="47"/>
      <c r="C572" s="47"/>
      <c r="D572" s="47"/>
      <c r="E572" s="48"/>
      <c r="F572" s="48"/>
      <c r="G572" s="48"/>
      <c r="H572" s="47"/>
      <c r="J572" s="48"/>
    </row>
    <row r="573" spans="1:10" ht="12.75">
      <c r="A573" s="46"/>
      <c r="B573" s="47"/>
      <c r="C573" s="47"/>
      <c r="D573" s="47"/>
      <c r="E573" s="48"/>
      <c r="F573" s="48"/>
      <c r="G573" s="48"/>
      <c r="H573" s="47"/>
      <c r="J573" s="48"/>
    </row>
    <row r="574" spans="1:10" ht="12.75">
      <c r="A574" s="46"/>
      <c r="B574" s="47"/>
      <c r="C574" s="47"/>
      <c r="D574" s="47"/>
      <c r="E574" s="48"/>
      <c r="F574" s="48"/>
      <c r="G574" s="48"/>
      <c r="H574" s="47"/>
      <c r="J574" s="48"/>
    </row>
    <row r="575" spans="1:10" ht="12.75">
      <c r="A575" s="46"/>
      <c r="B575" s="47"/>
      <c r="C575" s="47"/>
      <c r="D575" s="47"/>
      <c r="E575" s="48"/>
      <c r="F575" s="48"/>
      <c r="G575" s="48"/>
      <c r="H575" s="47"/>
      <c r="J575" s="48"/>
    </row>
    <row r="576" spans="1:10" ht="12.75">
      <c r="A576" s="46"/>
      <c r="B576" s="47"/>
      <c r="C576" s="47"/>
      <c r="D576" s="47"/>
      <c r="E576" s="48"/>
      <c r="F576" s="48"/>
      <c r="G576" s="48"/>
      <c r="H576" s="47"/>
      <c r="J576" s="48"/>
    </row>
    <row r="577" spans="1:10" ht="12.75">
      <c r="A577" s="46"/>
      <c r="B577" s="47"/>
      <c r="C577" s="47"/>
      <c r="D577" s="47"/>
      <c r="E577" s="48"/>
      <c r="F577" s="48"/>
      <c r="G577" s="48"/>
      <c r="H577" s="47"/>
      <c r="J577" s="48"/>
    </row>
    <row r="578" spans="1:10" ht="12.75">
      <c r="A578" s="46"/>
      <c r="B578" s="47"/>
      <c r="C578" s="47"/>
      <c r="D578" s="47"/>
      <c r="E578" s="48"/>
      <c r="F578" s="48"/>
      <c r="G578" s="48"/>
      <c r="H578" s="47"/>
      <c r="J578" s="48"/>
    </row>
    <row r="579" spans="1:10" ht="12.75">
      <c r="A579" s="46"/>
      <c r="B579" s="47"/>
      <c r="C579" s="47"/>
      <c r="D579" s="47"/>
      <c r="E579" s="48"/>
      <c r="F579" s="48"/>
      <c r="G579" s="48"/>
      <c r="H579" s="47"/>
      <c r="J579" s="48"/>
    </row>
    <row r="580" spans="1:10" ht="12.75">
      <c r="A580" s="46"/>
      <c r="B580" s="47"/>
      <c r="C580" s="47"/>
      <c r="D580" s="47"/>
      <c r="E580" s="48"/>
      <c r="F580" s="48"/>
      <c r="G580" s="48"/>
      <c r="H580" s="47"/>
      <c r="J580" s="48"/>
    </row>
    <row r="581" spans="1:10" ht="12.75">
      <c r="A581" s="46"/>
      <c r="B581" s="47"/>
      <c r="C581" s="47"/>
      <c r="D581" s="47"/>
      <c r="E581" s="48"/>
      <c r="F581" s="48"/>
      <c r="G581" s="48"/>
      <c r="H581" s="47"/>
      <c r="J581" s="48"/>
    </row>
    <row r="582" spans="1:10" ht="12.75">
      <c r="A582" s="46"/>
      <c r="B582" s="47"/>
      <c r="C582" s="47"/>
      <c r="D582" s="47"/>
      <c r="E582" s="48"/>
      <c r="F582" s="48"/>
      <c r="G582" s="48"/>
      <c r="H582" s="47"/>
      <c r="J582" s="48"/>
    </row>
    <row r="583" spans="1:10" ht="12.75">
      <c r="A583" s="46"/>
      <c r="B583" s="47"/>
      <c r="C583" s="47"/>
      <c r="D583" s="47"/>
      <c r="E583" s="48"/>
      <c r="F583" s="48"/>
      <c r="G583" s="48"/>
      <c r="H583" s="47"/>
      <c r="J583" s="48"/>
    </row>
    <row r="584" spans="1:10" ht="12.75">
      <c r="A584" s="46"/>
      <c r="B584" s="47"/>
      <c r="C584" s="47"/>
      <c r="D584" s="47"/>
      <c r="E584" s="48"/>
      <c r="F584" s="48"/>
      <c r="G584" s="48"/>
      <c r="H584" s="47"/>
      <c r="J584" s="48"/>
    </row>
    <row r="585" spans="1:10" ht="12.75">
      <c r="A585" s="46"/>
      <c r="B585" s="47"/>
      <c r="C585" s="47"/>
      <c r="D585" s="47"/>
      <c r="E585" s="48"/>
      <c r="F585" s="48"/>
      <c r="G585" s="48"/>
      <c r="H585" s="47"/>
      <c r="J585" s="48"/>
    </row>
    <row r="586" spans="1:10" ht="12.75">
      <c r="A586" s="46"/>
      <c r="B586" s="47"/>
      <c r="C586" s="47"/>
      <c r="D586" s="47"/>
      <c r="E586" s="48"/>
      <c r="F586" s="48"/>
      <c r="G586" s="48"/>
      <c r="H586" s="47"/>
      <c r="J586" s="48"/>
    </row>
    <row r="587" spans="1:10" ht="12.75">
      <c r="A587" s="46"/>
      <c r="B587" s="47"/>
      <c r="C587" s="47"/>
      <c r="D587" s="47"/>
      <c r="E587" s="48"/>
      <c r="F587" s="48"/>
      <c r="G587" s="48"/>
      <c r="H587" s="47"/>
      <c r="J587" s="48"/>
    </row>
    <row r="588" spans="1:10" ht="12.75">
      <c r="A588" s="46"/>
      <c r="B588" s="47"/>
      <c r="C588" s="47"/>
      <c r="D588" s="47"/>
      <c r="E588" s="48"/>
      <c r="F588" s="48"/>
      <c r="G588" s="48"/>
      <c r="H588" s="47"/>
      <c r="J588" s="48"/>
    </row>
    <row r="589" spans="1:10" ht="12.75">
      <c r="A589" s="46"/>
      <c r="B589" s="47"/>
      <c r="C589" s="47"/>
      <c r="D589" s="47"/>
      <c r="E589" s="48"/>
      <c r="F589" s="48"/>
      <c r="G589" s="48"/>
      <c r="H589" s="47"/>
      <c r="J589" s="48"/>
    </row>
    <row r="590" spans="1:10" ht="12.75">
      <c r="A590" s="46"/>
      <c r="B590" s="47"/>
      <c r="C590" s="47"/>
      <c r="D590" s="47"/>
      <c r="E590" s="48"/>
      <c r="F590" s="48"/>
      <c r="G590" s="48"/>
      <c r="H590" s="47"/>
      <c r="J590" s="48"/>
    </row>
    <row r="591" spans="1:10" ht="12.75">
      <c r="A591" s="46"/>
      <c r="B591" s="47"/>
      <c r="C591" s="47"/>
      <c r="D591" s="47"/>
      <c r="E591" s="48"/>
      <c r="F591" s="48"/>
      <c r="G591" s="48"/>
      <c r="H591" s="47"/>
      <c r="J591" s="48"/>
    </row>
    <row r="592" spans="1:10" ht="12.75">
      <c r="A592" s="46"/>
      <c r="B592" s="47"/>
      <c r="C592" s="47"/>
      <c r="D592" s="47"/>
      <c r="E592" s="48"/>
      <c r="F592" s="48"/>
      <c r="G592" s="48"/>
      <c r="H592" s="47"/>
      <c r="J592" s="48"/>
    </row>
    <row r="593" spans="1:10" ht="12.75">
      <c r="A593" s="46"/>
      <c r="B593" s="47"/>
      <c r="C593" s="47"/>
      <c r="D593" s="47"/>
      <c r="E593" s="48"/>
      <c r="F593" s="48"/>
      <c r="G593" s="48"/>
      <c r="H593" s="47"/>
      <c r="J593" s="48"/>
    </row>
    <row r="594" spans="1:10" ht="12.75">
      <c r="A594" s="46"/>
      <c r="B594" s="47"/>
      <c r="C594" s="47"/>
      <c r="D594" s="47"/>
      <c r="E594" s="48"/>
      <c r="F594" s="48"/>
      <c r="G594" s="48"/>
      <c r="H594" s="47"/>
      <c r="J594" s="48"/>
    </row>
    <row r="595" spans="1:10" ht="12.75">
      <c r="A595" s="46"/>
      <c r="B595" s="47"/>
      <c r="C595" s="47"/>
      <c r="D595" s="47"/>
      <c r="E595" s="48"/>
      <c r="F595" s="48"/>
      <c r="G595" s="48"/>
      <c r="H595" s="47"/>
      <c r="J595" s="48"/>
    </row>
    <row r="596" spans="1:10" ht="12.75">
      <c r="A596" s="46"/>
      <c r="B596" s="47"/>
      <c r="C596" s="47"/>
      <c r="D596" s="47"/>
      <c r="E596" s="48"/>
      <c r="F596" s="48"/>
      <c r="G596" s="48"/>
      <c r="H596" s="47"/>
      <c r="J596" s="48"/>
    </row>
    <row r="597" spans="1:10" ht="12.75">
      <c r="A597" s="46"/>
      <c r="B597" s="47"/>
      <c r="C597" s="47"/>
      <c r="D597" s="47"/>
      <c r="E597" s="48"/>
      <c r="F597" s="48"/>
      <c r="G597" s="48"/>
      <c r="H597" s="47"/>
      <c r="J597" s="48"/>
    </row>
    <row r="598" spans="1:10" ht="12.75">
      <c r="A598" s="46"/>
      <c r="B598" s="47"/>
      <c r="C598" s="47"/>
      <c r="D598" s="47"/>
      <c r="E598" s="48"/>
      <c r="F598" s="48"/>
      <c r="G598" s="48"/>
      <c r="H598" s="47"/>
      <c r="J598" s="48"/>
    </row>
    <row r="599" spans="1:10" ht="12.75">
      <c r="A599" s="46"/>
      <c r="B599" s="47"/>
      <c r="C599" s="47"/>
      <c r="D599" s="47"/>
      <c r="E599" s="48"/>
      <c r="F599" s="48"/>
      <c r="G599" s="48"/>
      <c r="H599" s="47"/>
      <c r="J599" s="48"/>
    </row>
    <row r="600" spans="1:10" ht="12.75">
      <c r="A600" s="46"/>
      <c r="B600" s="47"/>
      <c r="C600" s="47"/>
      <c r="D600" s="47"/>
      <c r="E600" s="48"/>
      <c r="F600" s="48"/>
      <c r="G600" s="48"/>
      <c r="H600" s="47"/>
      <c r="J600" s="48"/>
    </row>
    <row r="601" spans="1:10" ht="12.75">
      <c r="A601" s="46"/>
      <c r="B601" s="47"/>
      <c r="C601" s="47"/>
      <c r="D601" s="47"/>
      <c r="E601" s="48"/>
      <c r="F601" s="48"/>
      <c r="G601" s="48"/>
      <c r="H601" s="47"/>
      <c r="J601" s="48"/>
    </row>
    <row r="602" spans="1:10" ht="12.75">
      <c r="A602" s="46"/>
      <c r="B602" s="47"/>
      <c r="C602" s="47"/>
      <c r="D602" s="47"/>
      <c r="E602" s="48"/>
      <c r="F602" s="48"/>
      <c r="G602" s="48"/>
      <c r="H602" s="47"/>
      <c r="J602" s="48"/>
    </row>
    <row r="603" spans="1:10" ht="12.75">
      <c r="A603" s="46"/>
      <c r="B603" s="47"/>
      <c r="C603" s="47"/>
      <c r="D603" s="47"/>
      <c r="E603" s="48"/>
      <c r="F603" s="48"/>
      <c r="G603" s="48"/>
      <c r="H603" s="47"/>
      <c r="J603" s="48"/>
    </row>
    <row r="604" spans="1:10" ht="12.75">
      <c r="A604" s="46"/>
      <c r="B604" s="47"/>
      <c r="C604" s="47"/>
      <c r="D604" s="47"/>
      <c r="E604" s="48"/>
      <c r="F604" s="48"/>
      <c r="G604" s="48"/>
      <c r="H604" s="47"/>
      <c r="J604" s="48"/>
    </row>
    <row r="605" spans="1:10" ht="12.75">
      <c r="A605" s="46"/>
      <c r="B605" s="47"/>
      <c r="C605" s="47"/>
      <c r="D605" s="47"/>
      <c r="E605" s="48"/>
      <c r="F605" s="48"/>
      <c r="G605" s="48"/>
      <c r="H605" s="47"/>
      <c r="J605" s="48"/>
    </row>
    <row r="606" spans="1:10" ht="12.75">
      <c r="A606" s="46"/>
      <c r="B606" s="47"/>
      <c r="C606" s="47"/>
      <c r="D606" s="47"/>
      <c r="E606" s="48"/>
      <c r="F606" s="48"/>
      <c r="G606" s="48"/>
      <c r="H606" s="47"/>
      <c r="J606" s="48"/>
    </row>
    <row r="607" spans="1:10" ht="12.75">
      <c r="A607" s="46"/>
      <c r="B607" s="47"/>
      <c r="C607" s="47"/>
      <c r="D607" s="47"/>
      <c r="E607" s="48"/>
      <c r="F607" s="48"/>
      <c r="G607" s="48"/>
      <c r="H607" s="47"/>
      <c r="J607" s="48"/>
    </row>
    <row r="608" spans="1:10" ht="12.75">
      <c r="A608" s="46"/>
      <c r="B608" s="47"/>
      <c r="C608" s="47"/>
      <c r="D608" s="47"/>
      <c r="E608" s="48"/>
      <c r="F608" s="48"/>
      <c r="G608" s="48"/>
      <c r="H608" s="47"/>
      <c r="J608" s="48"/>
    </row>
    <row r="609" spans="1:10" ht="12.75">
      <c r="A609" s="46"/>
      <c r="B609" s="47"/>
      <c r="C609" s="47"/>
      <c r="D609" s="47"/>
      <c r="E609" s="48"/>
      <c r="F609" s="48"/>
      <c r="G609" s="48"/>
      <c r="H609" s="47"/>
      <c r="J609" s="48"/>
    </row>
    <row r="610" spans="1:10" ht="12.75">
      <c r="A610" s="46"/>
      <c r="B610" s="47"/>
      <c r="C610" s="47"/>
      <c r="D610" s="47"/>
      <c r="E610" s="48"/>
      <c r="F610" s="48"/>
      <c r="G610" s="48"/>
      <c r="H610" s="47"/>
      <c r="J610" s="48"/>
    </row>
    <row r="611" spans="1:10" ht="12.75">
      <c r="A611" s="46"/>
      <c r="B611" s="47"/>
      <c r="C611" s="47"/>
      <c r="D611" s="47"/>
      <c r="E611" s="48"/>
      <c r="F611" s="48"/>
      <c r="G611" s="48"/>
      <c r="H611" s="47"/>
      <c r="J611" s="48"/>
    </row>
    <row r="612" spans="1:10" ht="12.75">
      <c r="A612" s="46"/>
      <c r="B612" s="47"/>
      <c r="C612" s="47"/>
      <c r="D612" s="47"/>
      <c r="E612" s="48"/>
      <c r="F612" s="48"/>
      <c r="G612" s="48"/>
      <c r="H612" s="47"/>
      <c r="J612" s="48"/>
    </row>
    <row r="613" spans="1:10" ht="12.75">
      <c r="A613" s="46"/>
      <c r="B613" s="47"/>
      <c r="C613" s="47"/>
      <c r="D613" s="47"/>
      <c r="E613" s="48"/>
      <c r="F613" s="48"/>
      <c r="G613" s="48"/>
      <c r="H613" s="47"/>
      <c r="J613" s="48"/>
    </row>
    <row r="614" spans="1:10" ht="12.75">
      <c r="A614" s="46"/>
      <c r="B614" s="47"/>
      <c r="C614" s="47"/>
      <c r="D614" s="47"/>
      <c r="E614" s="48"/>
      <c r="F614" s="48"/>
      <c r="G614" s="48"/>
      <c r="H614" s="47"/>
      <c r="J614" s="48"/>
    </row>
    <row r="615" spans="1:10" ht="12.75">
      <c r="A615" s="46"/>
      <c r="B615" s="47"/>
      <c r="C615" s="47"/>
      <c r="D615" s="47"/>
      <c r="E615" s="48"/>
      <c r="F615" s="48"/>
      <c r="G615" s="48"/>
      <c r="H615" s="47"/>
      <c r="J615" s="48"/>
    </row>
    <row r="616" spans="1:10" ht="12.75">
      <c r="A616" s="46"/>
      <c r="B616" s="47"/>
      <c r="C616" s="47"/>
      <c r="D616" s="47"/>
      <c r="E616" s="48"/>
      <c r="F616" s="48"/>
      <c r="G616" s="48"/>
      <c r="H616" s="47"/>
      <c r="J616" s="48"/>
    </row>
    <row r="617" spans="1:10" ht="12.75">
      <c r="A617" s="46"/>
      <c r="B617" s="47"/>
      <c r="C617" s="47"/>
      <c r="D617" s="47"/>
      <c r="E617" s="48"/>
      <c r="F617" s="48"/>
      <c r="G617" s="48"/>
      <c r="H617" s="47"/>
      <c r="J617" s="48"/>
    </row>
    <row r="618" spans="1:10" ht="12.75">
      <c r="A618" s="46"/>
      <c r="B618" s="47"/>
      <c r="C618" s="47"/>
      <c r="D618" s="47"/>
      <c r="E618" s="48"/>
      <c r="F618" s="48"/>
      <c r="G618" s="48"/>
      <c r="H618" s="47"/>
      <c r="J618" s="48"/>
    </row>
    <row r="619" spans="1:10" ht="12.75">
      <c r="A619" s="46"/>
      <c r="B619" s="47"/>
      <c r="C619" s="47"/>
      <c r="D619" s="47"/>
      <c r="E619" s="48"/>
      <c r="F619" s="48"/>
      <c r="G619" s="48"/>
      <c r="H619" s="47"/>
      <c r="J619" s="48"/>
    </row>
    <row r="620" spans="1:10" ht="12.75">
      <c r="A620" s="46"/>
      <c r="B620" s="47"/>
      <c r="C620" s="47"/>
      <c r="D620" s="47"/>
      <c r="E620" s="48"/>
      <c r="F620" s="48"/>
      <c r="G620" s="48"/>
      <c r="H620" s="47"/>
      <c r="J620" s="48"/>
    </row>
    <row r="621" spans="1:10" ht="12.75">
      <c r="A621" s="46"/>
      <c r="B621" s="47"/>
      <c r="C621" s="47"/>
      <c r="D621" s="47"/>
      <c r="E621" s="48"/>
      <c r="F621" s="48"/>
      <c r="G621" s="48"/>
      <c r="H621" s="47"/>
      <c r="J621" s="48"/>
    </row>
    <row r="622" spans="1:10" ht="12.75">
      <c r="A622" s="46"/>
      <c r="B622" s="47"/>
      <c r="C622" s="47"/>
      <c r="D622" s="47"/>
      <c r="E622" s="48"/>
      <c r="F622" s="48"/>
      <c r="G622" s="48"/>
      <c r="H622" s="47"/>
      <c r="J622" s="48"/>
    </row>
    <row r="623" spans="1:10" ht="12.75">
      <c r="A623" s="46"/>
      <c r="B623" s="47"/>
      <c r="C623" s="47"/>
      <c r="D623" s="47"/>
      <c r="E623" s="48"/>
      <c r="F623" s="48"/>
      <c r="G623" s="48"/>
      <c r="H623" s="47"/>
      <c r="J623" s="48"/>
    </row>
    <row r="624" spans="1:10" ht="12.75">
      <c r="A624" s="46"/>
      <c r="B624" s="47"/>
      <c r="C624" s="47"/>
      <c r="D624" s="47"/>
      <c r="E624" s="48"/>
      <c r="F624" s="48"/>
      <c r="G624" s="48"/>
      <c r="H624" s="47"/>
      <c r="J624" s="48"/>
    </row>
    <row r="625" spans="1:10" ht="12.75">
      <c r="A625" s="46"/>
      <c r="B625" s="47"/>
      <c r="C625" s="47"/>
      <c r="D625" s="47"/>
      <c r="E625" s="48"/>
      <c r="F625" s="48"/>
      <c r="G625" s="48"/>
      <c r="H625" s="47"/>
      <c r="J625" s="48"/>
    </row>
    <row r="626" spans="1:10" ht="12.75">
      <c r="A626" s="46"/>
      <c r="B626" s="47"/>
      <c r="C626" s="47"/>
      <c r="D626" s="47"/>
      <c r="E626" s="48"/>
      <c r="F626" s="48"/>
      <c r="G626" s="48"/>
      <c r="H626" s="47"/>
      <c r="J626" s="48"/>
    </row>
    <row r="627" spans="1:10" ht="12.75">
      <c r="A627" s="46"/>
      <c r="B627" s="47"/>
      <c r="C627" s="47"/>
      <c r="D627" s="47"/>
      <c r="E627" s="48"/>
      <c r="F627" s="48"/>
      <c r="G627" s="48"/>
      <c r="H627" s="47"/>
      <c r="J627" s="48"/>
    </row>
    <row r="628" spans="1:10" ht="12.75">
      <c r="A628" s="46"/>
      <c r="B628" s="47"/>
      <c r="C628" s="47"/>
      <c r="D628" s="47"/>
      <c r="E628" s="48"/>
      <c r="F628" s="48"/>
      <c r="G628" s="48"/>
      <c r="H628" s="47"/>
      <c r="J628" s="48"/>
    </row>
    <row r="629" spans="1:10" ht="12.75">
      <c r="A629" s="46"/>
      <c r="B629" s="47"/>
      <c r="C629" s="47"/>
      <c r="D629" s="47"/>
      <c r="E629" s="48"/>
      <c r="F629" s="48"/>
      <c r="G629" s="48"/>
      <c r="H629" s="47"/>
      <c r="J629" s="48"/>
    </row>
    <row r="630" spans="1:10" ht="12.75">
      <c r="A630" s="46"/>
      <c r="B630" s="47"/>
      <c r="C630" s="47"/>
      <c r="D630" s="47"/>
      <c r="E630" s="48"/>
      <c r="F630" s="48"/>
      <c r="G630" s="48"/>
      <c r="H630" s="47"/>
      <c r="J630" s="48"/>
    </row>
    <row r="631" spans="1:10" ht="12.75">
      <c r="A631" s="46"/>
      <c r="B631" s="47"/>
      <c r="C631" s="47"/>
      <c r="D631" s="47"/>
      <c r="E631" s="48"/>
      <c r="F631" s="48"/>
      <c r="G631" s="48"/>
      <c r="H631" s="47"/>
      <c r="J631" s="48"/>
    </row>
    <row r="632" spans="1:10" ht="12.75">
      <c r="A632" s="46"/>
      <c r="B632" s="47"/>
      <c r="C632" s="47"/>
      <c r="D632" s="47"/>
      <c r="E632" s="48"/>
      <c r="F632" s="48"/>
      <c r="G632" s="48"/>
      <c r="H632" s="47"/>
      <c r="J632" s="48"/>
    </row>
    <row r="633" spans="1:10" ht="12.75">
      <c r="A633" s="46"/>
      <c r="B633" s="47"/>
      <c r="C633" s="47"/>
      <c r="D633" s="47"/>
      <c r="E633" s="48"/>
      <c r="F633" s="48"/>
      <c r="G633" s="48"/>
      <c r="H633" s="47"/>
      <c r="J633" s="48"/>
    </row>
    <row r="634" spans="1:10" ht="12.75">
      <c r="A634" s="46"/>
      <c r="B634" s="47"/>
      <c r="C634" s="47"/>
      <c r="D634" s="47"/>
      <c r="E634" s="48"/>
      <c r="F634" s="48"/>
      <c r="G634" s="48"/>
      <c r="H634" s="47"/>
      <c r="J634" s="48"/>
    </row>
    <row r="635" spans="1:10" ht="12.75">
      <c r="A635" s="46"/>
      <c r="B635" s="47"/>
      <c r="C635" s="47"/>
      <c r="D635" s="47"/>
      <c r="E635" s="48"/>
      <c r="F635" s="48"/>
      <c r="G635" s="48"/>
      <c r="H635" s="47"/>
      <c r="J635" s="48"/>
    </row>
    <row r="636" spans="1:10" ht="12.75">
      <c r="A636" s="46"/>
      <c r="B636" s="47"/>
      <c r="C636" s="47"/>
      <c r="D636" s="47"/>
      <c r="E636" s="48"/>
      <c r="F636" s="48"/>
      <c r="G636" s="48"/>
      <c r="H636" s="47"/>
      <c r="J636" s="48"/>
    </row>
    <row r="637" spans="1:10" ht="12.75">
      <c r="A637" s="46"/>
      <c r="B637" s="47"/>
      <c r="C637" s="47"/>
      <c r="D637" s="47"/>
      <c r="E637" s="48"/>
      <c r="F637" s="48"/>
      <c r="G637" s="48"/>
      <c r="H637" s="47"/>
      <c r="J637" s="48"/>
    </row>
    <row r="638" spans="1:10" ht="12.75">
      <c r="A638" s="46"/>
      <c r="B638" s="47"/>
      <c r="C638" s="47"/>
      <c r="D638" s="47"/>
      <c r="E638" s="48"/>
      <c r="F638" s="48"/>
      <c r="G638" s="48"/>
      <c r="H638" s="47"/>
      <c r="J638" s="48"/>
    </row>
    <row r="639" spans="1:10" ht="12.75">
      <c r="A639" s="46"/>
      <c r="B639" s="47"/>
      <c r="C639" s="47"/>
      <c r="D639" s="47"/>
      <c r="E639" s="48"/>
      <c r="F639" s="48"/>
      <c r="G639" s="48"/>
      <c r="H639" s="47"/>
      <c r="J639" s="48"/>
    </row>
    <row r="640" spans="1:10" ht="12.75">
      <c r="A640" s="46"/>
      <c r="B640" s="47"/>
      <c r="C640" s="47"/>
      <c r="D640" s="47"/>
      <c r="E640" s="48"/>
      <c r="F640" s="48"/>
      <c r="G640" s="48"/>
      <c r="H640" s="47"/>
      <c r="J640" s="48"/>
    </row>
    <row r="641" spans="1:10" ht="12.75">
      <c r="A641" s="46"/>
      <c r="B641" s="47"/>
      <c r="C641" s="47"/>
      <c r="D641" s="47"/>
      <c r="E641" s="48"/>
      <c r="F641" s="48"/>
      <c r="G641" s="48"/>
      <c r="H641" s="47"/>
      <c r="J641" s="48"/>
    </row>
    <row r="642" spans="1:10" ht="12.75">
      <c r="A642" s="46"/>
      <c r="B642" s="47"/>
      <c r="C642" s="47"/>
      <c r="D642" s="47"/>
      <c r="E642" s="48"/>
      <c r="F642" s="48"/>
      <c r="G642" s="48"/>
      <c r="H642" s="47"/>
      <c r="J642" s="48"/>
    </row>
    <row r="643" spans="1:10" ht="12.75">
      <c r="A643" s="46"/>
      <c r="B643" s="47"/>
      <c r="C643" s="47"/>
      <c r="D643" s="47"/>
      <c r="E643" s="48"/>
      <c r="F643" s="48"/>
      <c r="G643" s="48"/>
      <c r="H643" s="47"/>
      <c r="J643" s="48"/>
    </row>
    <row r="644" spans="1:10" ht="12.75">
      <c r="A644" s="46"/>
      <c r="B644" s="47"/>
      <c r="C644" s="47"/>
      <c r="D644" s="47"/>
      <c r="E644" s="48"/>
      <c r="F644" s="48"/>
      <c r="G644" s="48"/>
      <c r="H644" s="47"/>
      <c r="J644" s="48"/>
    </row>
    <row r="645" spans="1:10" ht="12.75">
      <c r="A645" s="46"/>
      <c r="B645" s="47"/>
      <c r="C645" s="47"/>
      <c r="D645" s="47"/>
      <c r="E645" s="48"/>
      <c r="F645" s="48"/>
      <c r="G645" s="48"/>
      <c r="H645" s="47"/>
      <c r="J645" s="48"/>
    </row>
    <row r="646" spans="1:10" ht="12.75">
      <c r="A646" s="46"/>
      <c r="B646" s="47"/>
      <c r="C646" s="47"/>
      <c r="D646" s="47"/>
      <c r="E646" s="48"/>
      <c r="F646" s="48"/>
      <c r="G646" s="48"/>
      <c r="H646" s="47"/>
      <c r="J646" s="48"/>
    </row>
    <row r="647" spans="1:10" ht="12.75">
      <c r="A647" s="46"/>
      <c r="B647" s="47"/>
      <c r="C647" s="47"/>
      <c r="D647" s="47"/>
      <c r="E647" s="48"/>
      <c r="F647" s="48"/>
      <c r="G647" s="48"/>
      <c r="H647" s="47"/>
      <c r="J647" s="48"/>
    </row>
    <row r="648" spans="1:10" ht="12.75">
      <c r="A648" s="46"/>
      <c r="B648" s="47"/>
      <c r="C648" s="47"/>
      <c r="D648" s="47"/>
      <c r="E648" s="48"/>
      <c r="F648" s="48"/>
      <c r="G648" s="48"/>
      <c r="H648" s="47"/>
      <c r="J648" s="48"/>
    </row>
    <row r="649" spans="1:10" ht="12.75">
      <c r="A649" s="46"/>
      <c r="B649" s="47"/>
      <c r="C649" s="47"/>
      <c r="D649" s="47"/>
      <c r="E649" s="48"/>
      <c r="F649" s="48"/>
      <c r="G649" s="48"/>
      <c r="H649" s="47"/>
      <c r="J649" s="48"/>
    </row>
    <row r="650" spans="1:10" ht="12.75">
      <c r="A650" s="46"/>
      <c r="B650" s="47"/>
      <c r="C650" s="47"/>
      <c r="D650" s="47"/>
      <c r="E650" s="48"/>
      <c r="F650" s="48"/>
      <c r="G650" s="48"/>
      <c r="H650" s="47"/>
      <c r="J650" s="48"/>
    </row>
    <row r="651" spans="1:10" ht="12.75">
      <c r="A651" s="46"/>
      <c r="B651" s="47"/>
      <c r="C651" s="47"/>
      <c r="D651" s="47"/>
      <c r="E651" s="48"/>
      <c r="F651" s="48"/>
      <c r="G651" s="48"/>
      <c r="H651" s="47"/>
      <c r="J651" s="48"/>
    </row>
    <row r="652" spans="1:10" ht="12.75">
      <c r="A652" s="46"/>
      <c r="B652" s="47"/>
      <c r="C652" s="47"/>
      <c r="D652" s="47"/>
      <c r="E652" s="48"/>
      <c r="F652" s="48"/>
      <c r="G652" s="48"/>
      <c r="H652" s="47"/>
      <c r="J652" s="48"/>
    </row>
    <row r="653" spans="1:10" ht="12.75">
      <c r="A653" s="46"/>
      <c r="B653" s="47"/>
      <c r="C653" s="47"/>
      <c r="D653" s="47"/>
      <c r="E653" s="48"/>
      <c r="F653" s="48"/>
      <c r="G653" s="48"/>
      <c r="H653" s="47"/>
      <c r="J653" s="48"/>
    </row>
    <row r="654" spans="1:10" ht="12.75">
      <c r="A654" s="46"/>
      <c r="B654" s="47"/>
      <c r="C654" s="47"/>
      <c r="D654" s="47"/>
      <c r="E654" s="48"/>
      <c r="F654" s="48"/>
      <c r="G654" s="48"/>
      <c r="H654" s="47"/>
      <c r="J654" s="48"/>
    </row>
    <row r="655" spans="1:10" ht="12.75">
      <c r="A655" s="46"/>
      <c r="B655" s="47"/>
      <c r="C655" s="47"/>
      <c r="D655" s="47"/>
      <c r="E655" s="48"/>
      <c r="F655" s="48"/>
      <c r="G655" s="48"/>
      <c r="H655" s="47"/>
      <c r="J655" s="48"/>
    </row>
    <row r="656" spans="1:10" ht="12.75">
      <c r="A656" s="46"/>
      <c r="B656" s="47"/>
      <c r="C656" s="47"/>
      <c r="D656" s="47"/>
      <c r="E656" s="48"/>
      <c r="F656" s="48"/>
      <c r="G656" s="48"/>
      <c r="H656" s="47"/>
      <c r="J656" s="48"/>
    </row>
    <row r="657" spans="1:10" ht="12.75">
      <c r="A657" s="46"/>
      <c r="B657" s="47"/>
      <c r="C657" s="47"/>
      <c r="D657" s="47"/>
      <c r="E657" s="48"/>
      <c r="F657" s="48"/>
      <c r="G657" s="48"/>
      <c r="H657" s="47"/>
      <c r="J657" s="48"/>
    </row>
    <row r="658" spans="1:10" ht="12.75">
      <c r="A658" s="46"/>
      <c r="B658" s="47"/>
      <c r="C658" s="47"/>
      <c r="D658" s="47"/>
      <c r="E658" s="48"/>
      <c r="F658" s="48"/>
      <c r="G658" s="48"/>
      <c r="H658" s="47"/>
      <c r="J658" s="48"/>
    </row>
    <row r="659" spans="1:10" ht="12.75">
      <c r="A659" s="46"/>
      <c r="B659" s="47"/>
      <c r="C659" s="47"/>
      <c r="D659" s="47"/>
      <c r="E659" s="48"/>
      <c r="F659" s="48"/>
      <c r="G659" s="48"/>
      <c r="H659" s="47"/>
      <c r="J659" s="48"/>
    </row>
    <row r="660" spans="1:10" ht="12.75">
      <c r="A660" s="46"/>
      <c r="B660" s="47"/>
      <c r="C660" s="47"/>
      <c r="D660" s="47"/>
      <c r="E660" s="48"/>
      <c r="F660" s="48"/>
      <c r="G660" s="48"/>
      <c r="H660" s="47"/>
      <c r="J660" s="48"/>
    </row>
    <row r="661" spans="1:10" ht="12.75">
      <c r="A661" s="46"/>
      <c r="B661" s="47"/>
      <c r="C661" s="47"/>
      <c r="D661" s="47"/>
      <c r="E661" s="48"/>
      <c r="F661" s="48"/>
      <c r="G661" s="48"/>
      <c r="H661" s="47"/>
      <c r="J661" s="48"/>
    </row>
    <row r="662" spans="1:10" ht="12.75">
      <c r="A662" s="46"/>
      <c r="B662" s="47"/>
      <c r="C662" s="47"/>
      <c r="D662" s="47"/>
      <c r="E662" s="48"/>
      <c r="F662" s="48"/>
      <c r="G662" s="48"/>
      <c r="H662" s="47"/>
      <c r="J662" s="48"/>
    </row>
    <row r="663" spans="1:10" ht="12.75">
      <c r="A663" s="46"/>
      <c r="B663" s="47"/>
      <c r="C663" s="47"/>
      <c r="D663" s="47"/>
      <c r="E663" s="48"/>
      <c r="F663" s="48"/>
      <c r="G663" s="48"/>
      <c r="H663" s="47"/>
      <c r="J663" s="48"/>
    </row>
    <row r="664" spans="1:10" ht="12.75">
      <c r="A664" s="46"/>
      <c r="B664" s="47"/>
      <c r="C664" s="47"/>
      <c r="D664" s="47"/>
      <c r="E664" s="48"/>
      <c r="F664" s="48"/>
      <c r="G664" s="48"/>
      <c r="H664" s="47"/>
      <c r="J664" s="48"/>
    </row>
    <row r="665" spans="1:10" ht="12.75">
      <c r="A665" s="46"/>
      <c r="B665" s="47"/>
      <c r="C665" s="47"/>
      <c r="D665" s="47"/>
      <c r="E665" s="48"/>
      <c r="F665" s="48"/>
      <c r="G665" s="48"/>
      <c r="H665" s="47"/>
      <c r="J665" s="48"/>
    </row>
    <row r="666" spans="1:10" ht="12.75">
      <c r="A666" s="46"/>
      <c r="B666" s="47"/>
      <c r="C666" s="47"/>
      <c r="D666" s="47"/>
      <c r="E666" s="48"/>
      <c r="F666" s="48"/>
      <c r="G666" s="48"/>
      <c r="H666" s="47"/>
      <c r="J666" s="48"/>
    </row>
    <row r="667" spans="1:10" ht="12.75">
      <c r="A667" s="46"/>
      <c r="B667" s="47"/>
      <c r="C667" s="47"/>
      <c r="D667" s="47"/>
      <c r="E667" s="48"/>
      <c r="F667" s="48"/>
      <c r="G667" s="48"/>
      <c r="H667" s="47"/>
      <c r="J667" s="48"/>
    </row>
    <row r="668" spans="1:10" ht="12.75">
      <c r="A668" s="46"/>
      <c r="B668" s="47"/>
      <c r="C668" s="47"/>
      <c r="D668" s="47"/>
      <c r="E668" s="48"/>
      <c r="F668" s="48"/>
      <c r="G668" s="48"/>
      <c r="H668" s="47"/>
      <c r="J668" s="48"/>
    </row>
    <row r="669" spans="1:10" ht="12.75">
      <c r="A669" s="46"/>
      <c r="B669" s="47"/>
      <c r="C669" s="47"/>
      <c r="D669" s="47"/>
      <c r="E669" s="48"/>
      <c r="F669" s="48"/>
      <c r="G669" s="48"/>
      <c r="H669" s="47"/>
      <c r="J669" s="48"/>
    </row>
    <row r="670" spans="1:10" ht="12.75">
      <c r="A670" s="46"/>
      <c r="B670" s="47"/>
      <c r="C670" s="47"/>
      <c r="D670" s="47"/>
      <c r="E670" s="48"/>
      <c r="F670" s="48"/>
      <c r="G670" s="48"/>
      <c r="H670" s="47"/>
      <c r="J670" s="48"/>
    </row>
    <row r="671" spans="1:10" ht="12.75">
      <c r="A671" s="46"/>
      <c r="B671" s="47"/>
      <c r="C671" s="47"/>
      <c r="D671" s="47"/>
      <c r="E671" s="48"/>
      <c r="F671" s="48"/>
      <c r="G671" s="48"/>
      <c r="H671" s="47"/>
      <c r="J671" s="48"/>
    </row>
    <row r="672" spans="1:10" ht="12.75">
      <c r="A672" s="46"/>
      <c r="B672" s="47"/>
      <c r="C672" s="47"/>
      <c r="D672" s="47"/>
      <c r="E672" s="48"/>
      <c r="F672" s="48"/>
      <c r="G672" s="48"/>
      <c r="H672" s="47"/>
      <c r="J672" s="48"/>
    </row>
    <row r="673" spans="1:10" ht="12.75">
      <c r="A673" s="46"/>
      <c r="B673" s="47"/>
      <c r="C673" s="47"/>
      <c r="D673" s="47"/>
      <c r="E673" s="48"/>
      <c r="F673" s="48"/>
      <c r="G673" s="48"/>
      <c r="H673" s="47"/>
      <c r="J673" s="48"/>
    </row>
    <row r="674" spans="1:10" ht="12.75">
      <c r="A674" s="46"/>
      <c r="B674" s="47"/>
      <c r="C674" s="47"/>
      <c r="D674" s="47"/>
      <c r="E674" s="48"/>
      <c r="F674" s="48"/>
      <c r="G674" s="48"/>
      <c r="H674" s="47"/>
      <c r="J674" s="48"/>
    </row>
    <row r="675" spans="1:10" ht="12.75">
      <c r="A675" s="46"/>
      <c r="B675" s="47"/>
      <c r="C675" s="47"/>
      <c r="D675" s="47"/>
      <c r="E675" s="48"/>
      <c r="F675" s="48"/>
      <c r="G675" s="48"/>
      <c r="H675" s="47"/>
      <c r="J675" s="48"/>
    </row>
    <row r="676" spans="1:10" ht="12.75">
      <c r="A676" s="46"/>
      <c r="B676" s="47"/>
      <c r="C676" s="47"/>
      <c r="D676" s="47"/>
      <c r="E676" s="48"/>
      <c r="F676" s="48"/>
      <c r="G676" s="48"/>
      <c r="H676" s="47"/>
      <c r="J676" s="48"/>
    </row>
    <row r="677" spans="1:10" ht="12.75">
      <c r="A677" s="46"/>
      <c r="B677" s="47"/>
      <c r="C677" s="47"/>
      <c r="D677" s="47"/>
      <c r="E677" s="48"/>
      <c r="F677" s="48"/>
      <c r="G677" s="48"/>
      <c r="H677" s="47"/>
      <c r="J677" s="48"/>
    </row>
    <row r="678" spans="1:10" ht="12.75">
      <c r="A678" s="46"/>
      <c r="B678" s="47"/>
      <c r="C678" s="47"/>
      <c r="D678" s="47"/>
      <c r="E678" s="48"/>
      <c r="F678" s="48"/>
      <c r="G678" s="48"/>
      <c r="H678" s="47"/>
      <c r="J678" s="48"/>
    </row>
    <row r="679" spans="1:10" ht="12.75">
      <c r="A679" s="46"/>
      <c r="B679" s="47"/>
      <c r="C679" s="47"/>
      <c r="D679" s="47"/>
      <c r="E679" s="48"/>
      <c r="F679" s="48"/>
      <c r="G679" s="48"/>
      <c r="H679" s="47"/>
      <c r="J679" s="48"/>
    </row>
    <row r="680" spans="1:10" ht="12.75">
      <c r="A680" s="46"/>
      <c r="B680" s="47"/>
      <c r="C680" s="47"/>
      <c r="D680" s="47"/>
      <c r="E680" s="48"/>
      <c r="F680" s="48"/>
      <c r="G680" s="48"/>
      <c r="H680" s="47"/>
      <c r="J680" s="48"/>
    </row>
    <row r="681" spans="1:10" ht="12.75">
      <c r="A681" s="46"/>
      <c r="B681" s="47"/>
      <c r="C681" s="47"/>
      <c r="D681" s="47"/>
      <c r="E681" s="48"/>
      <c r="F681" s="48"/>
      <c r="G681" s="48"/>
      <c r="H681" s="47"/>
      <c r="J681" s="48"/>
    </row>
    <row r="682" spans="1:10" ht="12.75">
      <c r="A682" s="46"/>
      <c r="B682" s="47"/>
      <c r="C682" s="47"/>
      <c r="D682" s="47"/>
      <c r="E682" s="48"/>
      <c r="F682" s="48"/>
      <c r="G682" s="48"/>
      <c r="H682" s="47"/>
      <c r="J682" s="48"/>
    </row>
    <row r="683" spans="1:10" ht="12.75">
      <c r="A683" s="46"/>
      <c r="B683" s="47"/>
      <c r="C683" s="47"/>
      <c r="D683" s="47"/>
      <c r="E683" s="48"/>
      <c r="F683" s="48"/>
      <c r="G683" s="48"/>
      <c r="H683" s="47"/>
      <c r="J683" s="48"/>
    </row>
    <row r="684" spans="1:10" ht="12.75">
      <c r="A684" s="46"/>
      <c r="B684" s="47"/>
      <c r="C684" s="47"/>
      <c r="D684" s="47"/>
      <c r="E684" s="48"/>
      <c r="F684" s="48"/>
      <c r="G684" s="48"/>
      <c r="H684" s="47"/>
      <c r="J684" s="48"/>
    </row>
    <row r="685" spans="1:10" ht="12.75">
      <c r="A685" s="46"/>
      <c r="B685" s="47"/>
      <c r="C685" s="47"/>
      <c r="D685" s="47"/>
      <c r="E685" s="48"/>
      <c r="F685" s="48"/>
      <c r="G685" s="48"/>
      <c r="H685" s="47"/>
      <c r="J685" s="48"/>
    </row>
    <row r="686" spans="1:10" ht="12.75">
      <c r="A686" s="46"/>
      <c r="B686" s="47"/>
      <c r="C686" s="47"/>
      <c r="D686" s="47"/>
      <c r="E686" s="48"/>
      <c r="F686" s="48"/>
      <c r="G686" s="48"/>
      <c r="H686" s="47"/>
      <c r="J686" s="48"/>
    </row>
    <row r="687" spans="1:10" ht="12.75">
      <c r="A687" s="46"/>
      <c r="B687" s="47"/>
      <c r="C687" s="47"/>
      <c r="D687" s="47"/>
      <c r="E687" s="48"/>
      <c r="F687" s="48"/>
      <c r="G687" s="48"/>
      <c r="H687" s="47"/>
      <c r="J687" s="48"/>
    </row>
    <row r="688" spans="1:10" ht="12.75">
      <c r="A688" s="46"/>
      <c r="B688" s="47"/>
      <c r="C688" s="47"/>
      <c r="D688" s="47"/>
      <c r="E688" s="48"/>
      <c r="F688" s="48"/>
      <c r="G688" s="48"/>
      <c r="H688" s="47"/>
      <c r="J688" s="48"/>
    </row>
    <row r="689" spans="1:10" ht="12.75">
      <c r="A689" s="46"/>
      <c r="B689" s="47"/>
      <c r="C689" s="47"/>
      <c r="D689" s="47"/>
      <c r="E689" s="48"/>
      <c r="F689" s="48"/>
      <c r="G689" s="48"/>
      <c r="H689" s="47"/>
      <c r="J689" s="48"/>
    </row>
    <row r="690" spans="1:10" ht="12.75">
      <c r="A690" s="46"/>
      <c r="B690" s="47"/>
      <c r="C690" s="47"/>
      <c r="D690" s="47"/>
      <c r="E690" s="48"/>
      <c r="F690" s="48"/>
      <c r="G690" s="48"/>
      <c r="H690" s="47"/>
      <c r="J690" s="48"/>
    </row>
    <row r="691" spans="1:10" ht="12.75">
      <c r="A691" s="46"/>
      <c r="B691" s="47"/>
      <c r="C691" s="47"/>
      <c r="D691" s="47"/>
      <c r="E691" s="48"/>
      <c r="F691" s="48"/>
      <c r="G691" s="48"/>
      <c r="H691" s="47"/>
      <c r="J691" s="48"/>
    </row>
    <row r="692" spans="1:10" ht="12.75">
      <c r="A692" s="46"/>
      <c r="B692" s="47"/>
      <c r="C692" s="47"/>
      <c r="D692" s="47"/>
      <c r="E692" s="48"/>
      <c r="F692" s="48"/>
      <c r="G692" s="48"/>
      <c r="H692" s="47"/>
      <c r="J692" s="48"/>
    </row>
    <row r="693" spans="1:10" ht="12.75">
      <c r="A693" s="46"/>
      <c r="B693" s="47"/>
      <c r="C693" s="47"/>
      <c r="D693" s="47"/>
      <c r="E693" s="48"/>
      <c r="F693" s="48"/>
      <c r="G693" s="48"/>
      <c r="H693" s="47"/>
      <c r="J693" s="48"/>
    </row>
    <row r="694" spans="1:10" ht="12.75">
      <c r="A694" s="46"/>
      <c r="B694" s="47"/>
      <c r="C694" s="47"/>
      <c r="D694" s="47"/>
      <c r="E694" s="48"/>
      <c r="F694" s="48"/>
      <c r="G694" s="48"/>
      <c r="H694" s="47"/>
      <c r="J694" s="48"/>
    </row>
    <row r="695" spans="1:10" ht="12.75">
      <c r="A695" s="46"/>
      <c r="B695" s="47"/>
      <c r="C695" s="47"/>
      <c r="D695" s="47"/>
      <c r="E695" s="48"/>
      <c r="F695" s="48"/>
      <c r="G695" s="48"/>
      <c r="H695" s="47"/>
      <c r="J695" s="48"/>
    </row>
    <row r="696" spans="1:10" ht="12.75">
      <c r="A696" s="46"/>
      <c r="B696" s="47"/>
      <c r="C696" s="47"/>
      <c r="D696" s="47"/>
      <c r="E696" s="48"/>
      <c r="F696" s="48"/>
      <c r="G696" s="48"/>
      <c r="H696" s="47"/>
      <c r="J696" s="48"/>
    </row>
    <row r="697" spans="1:10" ht="12.75">
      <c r="A697" s="46"/>
      <c r="B697" s="47"/>
      <c r="C697" s="47"/>
      <c r="D697" s="47"/>
      <c r="E697" s="48"/>
      <c r="F697" s="48"/>
      <c r="G697" s="48"/>
      <c r="H697" s="47"/>
      <c r="J697" s="48"/>
    </row>
    <row r="698" spans="1:10" ht="12.75">
      <c r="A698" s="46"/>
      <c r="B698" s="47"/>
      <c r="C698" s="47"/>
      <c r="D698" s="47"/>
      <c r="E698" s="48"/>
      <c r="F698" s="48"/>
      <c r="G698" s="48"/>
      <c r="H698" s="47"/>
      <c r="J698" s="48"/>
    </row>
    <row r="699" spans="1:10" ht="12.75">
      <c r="A699" s="46"/>
      <c r="B699" s="47"/>
      <c r="C699" s="47"/>
      <c r="D699" s="47"/>
      <c r="E699" s="48"/>
      <c r="F699" s="48"/>
      <c r="G699" s="48"/>
      <c r="H699" s="47"/>
      <c r="J699" s="48"/>
    </row>
    <row r="700" spans="1:10" ht="12.75">
      <c r="A700" s="46"/>
      <c r="B700" s="47"/>
      <c r="C700" s="47"/>
      <c r="D700" s="47"/>
      <c r="E700" s="48"/>
      <c r="F700" s="48"/>
      <c r="G700" s="48"/>
      <c r="H700" s="47"/>
      <c r="J700" s="48"/>
    </row>
  </sheetData>
  <sheetProtection/>
  <mergeCells count="16">
    <mergeCell ref="B10:C10"/>
    <mergeCell ref="A1:J1"/>
    <mergeCell ref="A2:J2"/>
    <mergeCell ref="A3:J3"/>
    <mergeCell ref="A5:A6"/>
    <mergeCell ref="B5:C6"/>
    <mergeCell ref="B12:C12"/>
    <mergeCell ref="A7:A15"/>
    <mergeCell ref="B8:C8"/>
    <mergeCell ref="D5:J5"/>
    <mergeCell ref="B7:C7"/>
    <mergeCell ref="B14:C14"/>
    <mergeCell ref="B13:C13"/>
    <mergeCell ref="B15:C15"/>
    <mergeCell ref="B11:C11"/>
    <mergeCell ref="B9:C9"/>
  </mergeCells>
  <printOptions horizontalCentered="1"/>
  <pageMargins left="0" right="0" top="0.7874015748031497" bottom="0.7874015748031497" header="0.31496062992125984" footer="0.31496062992125984"/>
  <pageSetup horizontalDpi="600" verticalDpi="600" orientation="landscape" scale="90" r:id="rId1"/>
  <headerFooter alignWithMargins="0">
    <oddFooter>&amp;C&amp;A&amp;RPágina &amp;P</oddFooter>
  </headerFooter>
</worksheet>
</file>

<file path=xl/worksheets/sheet9.xml><?xml version="1.0" encoding="utf-8"?>
<worksheet xmlns="http://schemas.openxmlformats.org/spreadsheetml/2006/main" xmlns:r="http://schemas.openxmlformats.org/officeDocument/2006/relationships">
  <dimension ref="A1:M130"/>
  <sheetViews>
    <sheetView zoomScalePageLayoutView="0" workbookViewId="0" topLeftCell="A7">
      <selection activeCell="J10" sqref="J10"/>
    </sheetView>
  </sheetViews>
  <sheetFormatPr defaultColWidth="11.421875" defaultRowHeight="12.75"/>
  <cols>
    <col min="1" max="1" width="4.00390625" style="15" customWidth="1"/>
    <col min="2" max="2" width="46.8515625" style="15" customWidth="1"/>
    <col min="3" max="12" width="5.7109375" style="15" customWidth="1"/>
    <col min="13" max="13" width="8.00390625" style="15" customWidth="1"/>
    <col min="14" max="16384" width="11.421875" style="15" customWidth="1"/>
  </cols>
  <sheetData>
    <row r="1" spans="1:13" s="14" customFormat="1" ht="24" customHeight="1">
      <c r="A1" s="455" t="str">
        <f>+'3.TRDM '!A1:G1</f>
        <v>UNIDAD ADMINISTRATIVA ESPECIAL
DIRECCIÓN NACIONAL DE DERECHO DE AUTOR</v>
      </c>
      <c r="B1" s="455"/>
      <c r="C1" s="455"/>
      <c r="D1" s="455"/>
      <c r="E1" s="455"/>
      <c r="F1" s="455"/>
      <c r="G1" s="455"/>
      <c r="H1" s="455"/>
      <c r="I1" s="455"/>
      <c r="J1" s="455"/>
      <c r="K1" s="455"/>
      <c r="L1" s="455"/>
      <c r="M1" s="455"/>
    </row>
    <row r="2" spans="1:13" s="14" customFormat="1" ht="18.75" customHeight="1">
      <c r="A2" s="455" t="str">
        <f>+'3.TRDM '!A2:G2</f>
        <v>INFORME DE EVALUACIÓN TECNICA Y ECONOMICA  - PROCESO DE CONTRATACIÓN SELECCIÓN ABREVIADA DE MENOR CUANTÍA No. DNDA 029-2015</v>
      </c>
      <c r="B2" s="455"/>
      <c r="C2" s="455"/>
      <c r="D2" s="455"/>
      <c r="E2" s="455"/>
      <c r="F2" s="455"/>
      <c r="G2" s="455"/>
      <c r="H2" s="455"/>
      <c r="I2" s="455"/>
      <c r="J2" s="455"/>
      <c r="K2" s="455"/>
      <c r="L2" s="455"/>
      <c r="M2" s="455"/>
    </row>
    <row r="3" spans="1:13" ht="18.75" customHeight="1">
      <c r="A3" s="456" t="s">
        <v>684</v>
      </c>
      <c r="B3" s="456"/>
      <c r="C3" s="456"/>
      <c r="D3" s="456"/>
      <c r="E3" s="456"/>
      <c r="F3" s="456"/>
      <c r="G3" s="456"/>
      <c r="H3" s="456"/>
      <c r="I3" s="456"/>
      <c r="J3" s="456"/>
      <c r="K3" s="456"/>
      <c r="L3" s="456"/>
      <c r="M3" s="456"/>
    </row>
    <row r="4" spans="1:13" ht="13.5" thickBot="1">
      <c r="A4" s="455"/>
      <c r="B4" s="455"/>
      <c r="C4" s="455"/>
      <c r="D4" s="455"/>
      <c r="E4" s="455"/>
      <c r="F4" s="455"/>
      <c r="G4" s="455"/>
      <c r="H4" s="455"/>
      <c r="I4" s="455"/>
      <c r="J4" s="455"/>
      <c r="K4" s="455"/>
      <c r="L4" s="455"/>
      <c r="M4" s="455"/>
    </row>
    <row r="5" spans="1:13" s="12" customFormat="1" ht="39.75" customHeight="1">
      <c r="A5" s="457" t="s">
        <v>42</v>
      </c>
      <c r="B5" s="442" t="s">
        <v>43</v>
      </c>
      <c r="C5" s="452" t="str">
        <f>+'3.TRDM '!E5</f>
        <v>PROPONENTE No 1
LA PREVISORA S.A. COMPAÑÍA DE SEGUROS</v>
      </c>
      <c r="D5" s="453"/>
      <c r="E5" s="453"/>
      <c r="F5" s="453"/>
      <c r="G5" s="453"/>
      <c r="H5" s="453"/>
      <c r="I5" s="453"/>
      <c r="J5" s="453"/>
      <c r="K5" s="453"/>
      <c r="L5" s="453"/>
      <c r="M5" s="454"/>
    </row>
    <row r="6" spans="1:13" s="12" customFormat="1" ht="27" customHeight="1">
      <c r="A6" s="458"/>
      <c r="B6" s="443"/>
      <c r="C6" s="445" t="s">
        <v>53</v>
      </c>
      <c r="D6" s="326"/>
      <c r="E6" s="326"/>
      <c r="F6" s="326"/>
      <c r="G6" s="326"/>
      <c r="H6" s="326"/>
      <c r="I6" s="326"/>
      <c r="J6" s="326" t="s">
        <v>54</v>
      </c>
      <c r="K6" s="326"/>
      <c r="L6" s="446" t="s">
        <v>58</v>
      </c>
      <c r="M6" s="450" t="s">
        <v>55</v>
      </c>
    </row>
    <row r="7" spans="1:13" s="12" customFormat="1" ht="108.75" customHeight="1" thickBot="1">
      <c r="A7" s="459"/>
      <c r="B7" s="444"/>
      <c r="C7" s="66" t="s">
        <v>97</v>
      </c>
      <c r="D7" s="229" t="s">
        <v>98</v>
      </c>
      <c r="E7" s="229" t="s">
        <v>56</v>
      </c>
      <c r="F7" s="229" t="s">
        <v>84</v>
      </c>
      <c r="G7" s="229" t="s">
        <v>57</v>
      </c>
      <c r="H7" s="229" t="s">
        <v>85</v>
      </c>
      <c r="I7" s="229" t="s">
        <v>83</v>
      </c>
      <c r="J7" s="229" t="s">
        <v>62</v>
      </c>
      <c r="K7" s="229" t="s">
        <v>19</v>
      </c>
      <c r="L7" s="447"/>
      <c r="M7" s="451"/>
    </row>
    <row r="8" spans="1:13" s="12" customFormat="1" ht="33.75" customHeight="1">
      <c r="A8" s="448">
        <v>1</v>
      </c>
      <c r="B8" s="171" t="s">
        <v>59</v>
      </c>
      <c r="C8" s="108">
        <f>+'3.TRDM '!E12</f>
        <v>0</v>
      </c>
      <c r="D8" s="109">
        <f>+'3.TRDM '!E83</f>
        <v>0</v>
      </c>
      <c r="E8" s="109">
        <f>+'3.TRDM '!E106</f>
        <v>13.333333333333334</v>
      </c>
      <c r="F8" s="110">
        <f>+'3.TRDM '!E126</f>
        <v>10</v>
      </c>
      <c r="G8" s="110">
        <f>+'3.TRDM '!E133</f>
        <v>0</v>
      </c>
      <c r="H8" s="110">
        <f>+'3.TRDM '!G181</f>
        <v>40</v>
      </c>
      <c r="I8" s="110">
        <f>+'8. DOCUMENTOS SINIESTROS'!J7</f>
        <v>50</v>
      </c>
      <c r="J8" s="110">
        <f>+'3.TRDM '!G161</f>
        <v>0</v>
      </c>
      <c r="K8" s="110">
        <f>+'3.TRDM '!E178</f>
        <v>275</v>
      </c>
      <c r="L8" s="110">
        <v>100</v>
      </c>
      <c r="M8" s="111">
        <f>SUM(C8:L8)</f>
        <v>488.33333333333337</v>
      </c>
    </row>
    <row r="9" spans="1:13" s="12" customFormat="1" ht="33.75" customHeight="1">
      <c r="A9" s="449"/>
      <c r="B9" s="172" t="s">
        <v>81</v>
      </c>
      <c r="C9" s="64">
        <f>+'4. AUTOS'!E23</f>
        <v>0</v>
      </c>
      <c r="D9" s="80">
        <f>+'4. AUTOS'!E66</f>
        <v>0</v>
      </c>
      <c r="E9" s="80">
        <f>+'4. AUTOS'!E74</f>
        <v>0</v>
      </c>
      <c r="F9" s="60">
        <f>+'4. AUTOS'!E90</f>
        <v>0</v>
      </c>
      <c r="G9" s="60">
        <f>+'4. AUTOS'!E96</f>
        <v>0</v>
      </c>
      <c r="H9" s="60">
        <f>+'4. AUTOS'!G121</f>
        <v>40</v>
      </c>
      <c r="I9" s="60">
        <f>+'8. DOCUMENTOS SINIESTROS'!J12</f>
        <v>50</v>
      </c>
      <c r="J9" s="60">
        <f>+'4. AUTOS'!G109</f>
        <v>0</v>
      </c>
      <c r="K9" s="60">
        <f>+'4. AUTOS'!E118</f>
        <v>0</v>
      </c>
      <c r="L9" s="124">
        <v>100</v>
      </c>
      <c r="M9" s="65">
        <f>SUM(C9:L9)</f>
        <v>190</v>
      </c>
    </row>
    <row r="10" spans="1:13" s="12" customFormat="1" ht="33.75" customHeight="1">
      <c r="A10" s="449"/>
      <c r="B10" s="173" t="s">
        <v>52</v>
      </c>
      <c r="C10" s="64" t="s">
        <v>86</v>
      </c>
      <c r="D10" s="80">
        <f>+'5. MANEJO'!E55</f>
        <v>0</v>
      </c>
      <c r="E10" s="80">
        <f>+'5. MANEJO'!E60</f>
        <v>0</v>
      </c>
      <c r="F10" s="60">
        <f>+'5. MANEJO'!E71</f>
        <v>0</v>
      </c>
      <c r="G10" s="60">
        <f>+'5. MANEJO'!E77</f>
        <v>0</v>
      </c>
      <c r="H10" s="60">
        <f>+'5. MANEJO'!G106</f>
        <v>40</v>
      </c>
      <c r="I10" s="60">
        <f>+'8. DOCUMENTOS SINIESTROS'!J13</f>
        <v>50</v>
      </c>
      <c r="J10" s="60">
        <f>+'5. MANEJO'!G92</f>
        <v>0</v>
      </c>
      <c r="K10" s="60">
        <f>+'5. MANEJO'!E103</f>
        <v>300</v>
      </c>
      <c r="L10" s="124">
        <v>100</v>
      </c>
      <c r="M10" s="65">
        <f>SUM(C10:L10)</f>
        <v>490</v>
      </c>
    </row>
    <row r="11" spans="1:13" s="12" customFormat="1" ht="33.75" customHeight="1">
      <c r="A11" s="449"/>
      <c r="B11" s="173" t="s">
        <v>41</v>
      </c>
      <c r="C11" s="64">
        <f>+'6.RCE'!E40</f>
        <v>0</v>
      </c>
      <c r="D11" s="80">
        <f>+'6.RCE'!E72</f>
        <v>0</v>
      </c>
      <c r="E11" s="80">
        <f>+'6.RCE'!E86</f>
        <v>0</v>
      </c>
      <c r="F11" s="60">
        <f>+'6.RCE'!E93</f>
        <v>0</v>
      </c>
      <c r="G11" s="60">
        <f>+'6.RCE'!E103</f>
        <v>0</v>
      </c>
      <c r="H11" s="60">
        <f>+'6.RCE'!G132</f>
        <v>40</v>
      </c>
      <c r="I11" s="60">
        <f>+'8. DOCUMENTOS SINIESTROS'!J14</f>
        <v>50</v>
      </c>
      <c r="J11" s="60">
        <f>+'6.RCE'!G118</f>
        <v>0</v>
      </c>
      <c r="K11" s="60">
        <f>+'6.RCE'!E129</f>
        <v>300</v>
      </c>
      <c r="L11" s="124">
        <v>100</v>
      </c>
      <c r="M11" s="65">
        <f>SUM(C11:L11)</f>
        <v>490</v>
      </c>
    </row>
    <row r="12" spans="1:13" s="12" customFormat="1" ht="33.75" customHeight="1">
      <c r="A12" s="449"/>
      <c r="B12" s="174" t="s">
        <v>82</v>
      </c>
      <c r="C12" s="64">
        <f>+'7. RCSP'!E12</f>
        <v>0</v>
      </c>
      <c r="D12" s="80">
        <f>+'7. RCSP'!E47</f>
        <v>0</v>
      </c>
      <c r="E12" s="80">
        <f>+'7. RCSP'!E61</f>
        <v>0</v>
      </c>
      <c r="F12" s="60">
        <f>+'7. RCSP'!E79</f>
        <v>0</v>
      </c>
      <c r="G12" s="60">
        <f>+'7. RCSP'!E85</f>
        <v>0</v>
      </c>
      <c r="H12" s="60">
        <f>+'7. RCSP'!G121</f>
        <v>40</v>
      </c>
      <c r="I12" s="60">
        <f>+'8. DOCUMENTOS SINIESTROS'!J15</f>
        <v>50</v>
      </c>
      <c r="J12" s="60">
        <f>+'7. RCSP'!G109</f>
        <v>0</v>
      </c>
      <c r="K12" s="60">
        <f>+'7. RCSP'!E118</f>
        <v>0</v>
      </c>
      <c r="L12" s="124">
        <v>100</v>
      </c>
      <c r="M12" s="65">
        <f>SUM(C12:L12)</f>
        <v>190</v>
      </c>
    </row>
    <row r="13" s="12" customFormat="1" ht="12.75"/>
    <row r="14" s="12" customFormat="1" ht="12.75"/>
    <row r="15" s="12" customFormat="1" ht="12.75"/>
    <row r="16" s="12" customFormat="1" ht="12.75"/>
    <row r="17" s="12" customFormat="1" ht="12.75"/>
    <row r="18" s="12" customFormat="1" ht="12.75"/>
    <row r="19" s="12" customFormat="1" ht="12.75"/>
    <row r="20" s="12" customFormat="1" ht="12.75"/>
    <row r="21" s="12" customFormat="1" ht="12.75"/>
    <row r="22" s="12" customFormat="1" ht="12.75"/>
    <row r="23" s="12" customFormat="1" ht="12.75"/>
    <row r="24" s="12" customFormat="1" ht="12.75"/>
    <row r="25" s="12" customFormat="1" ht="12.75"/>
    <row r="26" s="12" customFormat="1" ht="12.75"/>
    <row r="27" s="12" customFormat="1" ht="12.75"/>
    <row r="28" s="12" customFormat="1" ht="12.75"/>
    <row r="29" s="12" customFormat="1" ht="12.75"/>
    <row r="30" s="12" customFormat="1" ht="12.75"/>
    <row r="31" s="12" customFormat="1" ht="12.75"/>
    <row r="32" s="12" customFormat="1" ht="12.75"/>
    <row r="33" s="12" customFormat="1" ht="12.75"/>
    <row r="34" s="12" customFormat="1" ht="12.75"/>
    <row r="35" s="12" customFormat="1" ht="12.75"/>
    <row r="36" s="12" customFormat="1" ht="12.75"/>
    <row r="37" s="12" customFormat="1" ht="12.75"/>
    <row r="38" s="12" customFormat="1" ht="12.75"/>
    <row r="39" s="12" customFormat="1" ht="12.75"/>
    <row r="40" s="12" customFormat="1" ht="12.75"/>
    <row r="41" s="12" customFormat="1" ht="12.75"/>
    <row r="42" s="12" customFormat="1" ht="12.75"/>
    <row r="43" s="12" customFormat="1" ht="12.75"/>
    <row r="44" s="12" customFormat="1" ht="12.75"/>
    <row r="45" s="12" customFormat="1" ht="12.75"/>
    <row r="46" s="12" customFormat="1" ht="12.75"/>
    <row r="47" s="12" customFormat="1" ht="12.75"/>
    <row r="48" s="12" customFormat="1" ht="12.75"/>
    <row r="49" s="12" customFormat="1" ht="12.75"/>
    <row r="50" s="12" customFormat="1" ht="12.75"/>
    <row r="51" s="12" customFormat="1" ht="12.75"/>
    <row r="52" s="12" customFormat="1" ht="12.75"/>
    <row r="53" s="12" customFormat="1" ht="12.75"/>
    <row r="54" s="12" customFormat="1" ht="12.75"/>
    <row r="55" s="12" customFormat="1" ht="12.75"/>
    <row r="56" s="12" customFormat="1" ht="12.75"/>
    <row r="57" s="12" customFormat="1" ht="12.75"/>
    <row r="58" s="12" customFormat="1" ht="12.75"/>
    <row r="59" s="12" customFormat="1" ht="12.75"/>
    <row r="60" s="12" customFormat="1" ht="12.75"/>
    <row r="61" s="12" customFormat="1" ht="12.75"/>
    <row r="62" s="12" customFormat="1" ht="12.75"/>
    <row r="63" s="12" customFormat="1" ht="12.75"/>
    <row r="64" s="12" customFormat="1" ht="12.75"/>
    <row r="65" s="12" customFormat="1" ht="12.75"/>
    <row r="66" s="12" customFormat="1" ht="12.75"/>
    <row r="67" s="12" customFormat="1" ht="12.75"/>
    <row r="68" s="12" customFormat="1" ht="12.75"/>
    <row r="69" s="12" customFormat="1" ht="12.75"/>
    <row r="70" s="12" customFormat="1" ht="12.75"/>
    <row r="71" s="12" customFormat="1" ht="12.75"/>
    <row r="72" s="12" customFormat="1" ht="12.75"/>
    <row r="73" s="12" customFormat="1" ht="12.75"/>
    <row r="74" s="12" customFormat="1" ht="12.75"/>
    <row r="75" s="12" customFormat="1" ht="12.75"/>
    <row r="76" s="12" customFormat="1" ht="12.75"/>
    <row r="77" s="12" customFormat="1" ht="12.75"/>
    <row r="78" s="12" customFormat="1" ht="12.75"/>
    <row r="79" s="12" customFormat="1" ht="12.75"/>
    <row r="80" s="12" customFormat="1" ht="12.75"/>
    <row r="81" s="12" customFormat="1" ht="12.75"/>
    <row r="82" s="12" customFormat="1" ht="12.75"/>
    <row r="83" s="12" customFormat="1" ht="12.75"/>
    <row r="84" s="12" customFormat="1" ht="12.75"/>
    <row r="85" s="12" customFormat="1" ht="12.75"/>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pans="1:13" ht="12.75">
      <c r="A128" s="12"/>
      <c r="B128" s="12"/>
      <c r="C128" s="12"/>
      <c r="D128" s="12"/>
      <c r="E128" s="12"/>
      <c r="F128" s="12"/>
      <c r="G128" s="12"/>
      <c r="H128" s="12"/>
      <c r="I128" s="12"/>
      <c r="J128" s="12"/>
      <c r="K128" s="12"/>
      <c r="L128" s="12"/>
      <c r="M128" s="12"/>
    </row>
    <row r="129" spans="1:13" ht="12.75">
      <c r="A129" s="12"/>
      <c r="B129" s="12"/>
      <c r="C129" s="12"/>
      <c r="D129" s="12"/>
      <c r="E129" s="12"/>
      <c r="F129" s="12"/>
      <c r="G129" s="12"/>
      <c r="H129" s="12"/>
      <c r="I129" s="12"/>
      <c r="J129" s="12"/>
      <c r="K129" s="12"/>
      <c r="L129" s="12"/>
      <c r="M129" s="12"/>
    </row>
    <row r="130" spans="1:13" ht="12.75">
      <c r="A130" s="12"/>
      <c r="B130" s="12"/>
      <c r="C130" s="12"/>
      <c r="D130" s="12"/>
      <c r="E130" s="12"/>
      <c r="F130" s="12"/>
      <c r="G130" s="12"/>
      <c r="H130" s="12"/>
      <c r="I130" s="12"/>
      <c r="J130" s="12"/>
      <c r="K130" s="12"/>
      <c r="L130" s="12"/>
      <c r="M130" s="12"/>
    </row>
  </sheetData>
  <sheetProtection/>
  <mergeCells count="12">
    <mergeCell ref="A1:M1"/>
    <mergeCell ref="A2:M2"/>
    <mergeCell ref="A3:M3"/>
    <mergeCell ref="A4:M4"/>
    <mergeCell ref="A5:A7"/>
    <mergeCell ref="B5:B7"/>
    <mergeCell ref="C6:I6"/>
    <mergeCell ref="J6:K6"/>
    <mergeCell ref="L6:L7"/>
    <mergeCell ref="A8:A12"/>
    <mergeCell ref="M6:M7"/>
    <mergeCell ref="C5:M5"/>
  </mergeCells>
  <printOptions horizontalCentered="1"/>
  <pageMargins left="0" right="0" top="0.7874015748031497" bottom="0.7874015748031497" header="0.31496062992125984" footer="0.31496062992125984"/>
  <pageSetup horizontalDpi="600" verticalDpi="600" orientation="landscape" scale="75" r:id="rId1"/>
  <headerFooter alignWithMargins="0">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dc:creator>
  <cp:keywords/>
  <dc:description/>
  <cp:lastModifiedBy>Magda Milena Reyes Reyes</cp:lastModifiedBy>
  <cp:lastPrinted>2015-01-08T23:11:31Z</cp:lastPrinted>
  <dcterms:created xsi:type="dcterms:W3CDTF">2004-07-05T19:20:01Z</dcterms:created>
  <dcterms:modified xsi:type="dcterms:W3CDTF">2015-11-12T18:03:11Z</dcterms:modified>
  <cp:category/>
  <cp:version/>
  <cp:contentType/>
  <cp:contentStatus/>
</cp:coreProperties>
</file>